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S:\HRWeb\TEST\public_html\Files\Leave_Management\"/>
    </mc:Choice>
  </mc:AlternateContent>
  <bookViews>
    <workbookView xWindow="0" yWindow="0" windowWidth="28800" windowHeight="13410" tabRatio="622" firstSheet="4" activeTab="16"/>
  </bookViews>
  <sheets>
    <sheet name="Validation" sheetId="4" state="hidden" r:id="rId1"/>
    <sheet name="Instructions" sheetId="2" r:id="rId2"/>
    <sheet name="Holidays" sheetId="17" r:id="rId3"/>
    <sheet name="Earn Codes" sheetId="6" r:id="rId4"/>
    <sheet name="Timesheet Setup" sheetId="27" r:id="rId5"/>
    <sheet name="January" sheetId="14" r:id="rId6"/>
    <sheet name="February" sheetId="15" r:id="rId7"/>
    <sheet name="March" sheetId="16" r:id="rId8"/>
    <sheet name="April" sheetId="18" r:id="rId9"/>
    <sheet name="May" sheetId="19" r:id="rId10"/>
    <sheet name="June" sheetId="20" r:id="rId11"/>
    <sheet name="July" sheetId="21" r:id="rId12"/>
    <sheet name="August" sheetId="22" r:id="rId13"/>
    <sheet name="September" sheetId="23" r:id="rId14"/>
    <sheet name="October" sheetId="24" r:id="rId15"/>
    <sheet name="November" sheetId="25" r:id="rId16"/>
    <sheet name="December" sheetId="26" r:id="rId17"/>
  </sheets>
  <definedNames>
    <definedName name="_xlnm.Print_Area" localSheetId="8">April!$A$1:$AH$65</definedName>
    <definedName name="_xlnm.Print_Area" localSheetId="12">August!$A$1:$AH$65</definedName>
    <definedName name="_xlnm.Print_Area" localSheetId="16">December!$A$1:$AH$65</definedName>
    <definedName name="_xlnm.Print_Area" localSheetId="6">February!$A$1:$AH$65</definedName>
    <definedName name="_xlnm.Print_Area" localSheetId="2">Holidays!$A$1:$F$35</definedName>
    <definedName name="_xlnm.Print_Area" localSheetId="1">Instructions!$A$1:$C$47</definedName>
    <definedName name="_xlnm.Print_Area" localSheetId="5">January!$A$1:$AH$65</definedName>
    <definedName name="_xlnm.Print_Area" localSheetId="11">July!$A$1:$AH$65</definedName>
    <definedName name="_xlnm.Print_Area" localSheetId="10">June!$A$1:$AH$65</definedName>
    <definedName name="_xlnm.Print_Area" localSheetId="7">March!$A$1:$AH$65</definedName>
    <definedName name="_xlnm.Print_Area" localSheetId="9">May!$A$1:$AH$65</definedName>
    <definedName name="_xlnm.Print_Area" localSheetId="15">November!$A$1:$AH$65</definedName>
    <definedName name="_xlnm.Print_Area" localSheetId="14">October!$A$1:$AH$65</definedName>
    <definedName name="_xlnm.Print_Area" localSheetId="13">September!$A$1:$AH$65</definedName>
    <definedName name="Z_16E8EE08_31BD_4376_AC27_20741A6BF30E_.wvu.Rows" localSheetId="8" hidden="1">April!$61:$66</definedName>
    <definedName name="Z_16E8EE08_31BD_4376_AC27_20741A6BF30E_.wvu.Rows" localSheetId="12" hidden="1">August!$61:$66</definedName>
    <definedName name="Z_16E8EE08_31BD_4376_AC27_20741A6BF30E_.wvu.Rows" localSheetId="16" hidden="1">December!$61:$66</definedName>
    <definedName name="Z_16E8EE08_31BD_4376_AC27_20741A6BF30E_.wvu.Rows" localSheetId="6" hidden="1">February!$61:$66</definedName>
    <definedName name="Z_16E8EE08_31BD_4376_AC27_20741A6BF30E_.wvu.Rows" localSheetId="5" hidden="1">January!$61:$66</definedName>
    <definedName name="Z_16E8EE08_31BD_4376_AC27_20741A6BF30E_.wvu.Rows" localSheetId="11" hidden="1">July!$61:$66</definedName>
    <definedName name="Z_16E8EE08_31BD_4376_AC27_20741A6BF30E_.wvu.Rows" localSheetId="10" hidden="1">June!$61:$66</definedName>
    <definedName name="Z_16E8EE08_31BD_4376_AC27_20741A6BF30E_.wvu.Rows" localSheetId="7" hidden="1">March!$61:$66</definedName>
    <definedName name="Z_16E8EE08_31BD_4376_AC27_20741A6BF30E_.wvu.Rows" localSheetId="9" hidden="1">May!$61:$66</definedName>
    <definedName name="Z_16E8EE08_31BD_4376_AC27_20741A6BF30E_.wvu.Rows" localSheetId="15" hidden="1">November!$61:$66</definedName>
    <definedName name="Z_16E8EE08_31BD_4376_AC27_20741A6BF30E_.wvu.Rows" localSheetId="14" hidden="1">October!$61:$66</definedName>
    <definedName name="Z_16E8EE08_31BD_4376_AC27_20741A6BF30E_.wvu.Rows" localSheetId="13" hidden="1">September!$61:$66</definedName>
  </definedNames>
  <calcPr calcId="171027"/>
  <customWorkbookViews>
    <customWorkbookView name="UNCG - Personal View" guid="{16E8EE08-31BD-4376-AC27-20741A6BF30E}" mergeInterval="0" personalView="1" maximized="1" xWindow="1" yWindow="1" windowWidth="1024" windowHeight="476" activeSheetId="1"/>
  </customWorkbookViews>
</workbook>
</file>

<file path=xl/calcChain.xml><?xml version="1.0" encoding="utf-8"?>
<calcChain xmlns="http://schemas.openxmlformats.org/spreadsheetml/2006/main">
  <c r="AK11" i="24" l="1"/>
  <c r="AL11" i="24"/>
  <c r="AN11" i="24"/>
  <c r="AB13" i="14" l="1"/>
  <c r="AF13" i="14"/>
  <c r="AE48" i="23"/>
  <c r="AF48" i="23" s="1"/>
  <c r="AE45" i="23"/>
  <c r="AF45" i="23" s="1"/>
  <c r="AE44" i="23"/>
  <c r="AF44" i="23" s="1"/>
  <c r="AE43" i="23"/>
  <c r="AF43" i="23" s="1"/>
  <c r="AE38" i="23"/>
  <c r="AF38" i="23" s="1"/>
  <c r="AE36" i="23"/>
  <c r="AF36" i="23" s="1"/>
  <c r="AE31" i="23"/>
  <c r="AF31" i="23" s="1"/>
  <c r="AE30" i="23"/>
  <c r="AF30" i="23" s="1"/>
  <c r="AE29" i="23"/>
  <c r="AF29" i="23" s="1"/>
  <c r="AE26" i="23"/>
  <c r="AF26" i="23"/>
  <c r="AE23" i="23"/>
  <c r="AF23" i="23" s="1"/>
  <c r="AE22" i="23"/>
  <c r="AF22" i="23" s="1"/>
  <c r="AE21" i="23"/>
  <c r="AB16" i="23"/>
  <c r="AE48" i="22"/>
  <c r="AF48" i="22" s="1"/>
  <c r="AE45" i="22"/>
  <c r="AF45" i="22" s="1"/>
  <c r="AE44" i="22"/>
  <c r="AF44" i="22" s="1"/>
  <c r="AE43" i="22"/>
  <c r="AF43" i="22" s="1"/>
  <c r="AE38" i="22"/>
  <c r="AF38" i="22" s="1"/>
  <c r="AE36" i="22"/>
  <c r="AF36" i="22" s="1"/>
  <c r="AE31" i="22"/>
  <c r="AF31" i="22" s="1"/>
  <c r="AE30" i="22"/>
  <c r="AF30" i="22" s="1"/>
  <c r="AE29" i="22"/>
  <c r="AF29" i="22" s="1"/>
  <c r="AE26" i="22"/>
  <c r="AB16" i="22"/>
  <c r="AE23" i="22"/>
  <c r="AF23" i="22" s="1"/>
  <c r="AE22" i="22"/>
  <c r="AF22" i="22" s="1"/>
  <c r="AE21" i="22"/>
  <c r="AE48" i="21"/>
  <c r="AF48" i="21" s="1"/>
  <c r="AE45" i="21"/>
  <c r="AF45" i="21" s="1"/>
  <c r="AE44" i="21"/>
  <c r="AF44" i="21" s="1"/>
  <c r="AE43" i="21"/>
  <c r="AF43" i="21" s="1"/>
  <c r="AE38" i="21"/>
  <c r="AF38" i="21" s="1"/>
  <c r="AE36" i="21"/>
  <c r="AF36" i="21" s="1"/>
  <c r="AE31" i="21"/>
  <c r="AF31" i="21" s="1"/>
  <c r="AE30" i="21"/>
  <c r="AF30" i="21" s="1"/>
  <c r="AF29" i="21"/>
  <c r="AE29" i="21"/>
  <c r="AE26" i="21"/>
  <c r="AB16" i="21"/>
  <c r="AE23" i="21"/>
  <c r="AF23" i="21" s="1"/>
  <c r="AE22" i="21"/>
  <c r="AF22" i="21" s="1"/>
  <c r="AE21" i="21"/>
  <c r="AE48" i="20"/>
  <c r="AF48" i="20" s="1"/>
  <c r="AE45" i="20"/>
  <c r="AF45" i="20" s="1"/>
  <c r="AE44" i="20"/>
  <c r="AF44" i="20" s="1"/>
  <c r="AE43" i="20"/>
  <c r="AF43" i="20" s="1"/>
  <c r="AE38" i="20"/>
  <c r="AF38" i="20" s="1"/>
  <c r="AE36" i="20"/>
  <c r="AF36" i="20" s="1"/>
  <c r="AE31" i="20"/>
  <c r="AF31" i="20" s="1"/>
  <c r="AE30" i="20"/>
  <c r="AF30" i="20" s="1"/>
  <c r="AE29" i="20"/>
  <c r="AF29" i="20" s="1"/>
  <c r="AE26" i="20"/>
  <c r="AB16" i="20"/>
  <c r="AE23" i="20"/>
  <c r="AF23" i="20" s="1"/>
  <c r="AE22" i="20"/>
  <c r="AF22" i="20" s="1"/>
  <c r="AE21" i="20"/>
  <c r="AF21" i="20" s="1"/>
  <c r="AE48" i="19"/>
  <c r="AF48" i="19"/>
  <c r="AE45" i="19"/>
  <c r="AF45" i="19"/>
  <c r="AE44" i="19"/>
  <c r="AF44" i="19"/>
  <c r="AE43" i="19"/>
  <c r="AF43" i="19"/>
  <c r="AE38" i="19"/>
  <c r="AF38" i="19" s="1"/>
  <c r="AE36" i="19"/>
  <c r="AF36" i="19"/>
  <c r="AE31" i="19"/>
  <c r="AF31" i="19" s="1"/>
  <c r="AE30" i="19"/>
  <c r="AF30" i="19"/>
  <c r="AE29" i="19"/>
  <c r="AF29" i="19" s="1"/>
  <c r="AE23" i="19"/>
  <c r="AF23" i="19"/>
  <c r="AE22" i="19"/>
  <c r="AF22" i="19"/>
  <c r="AE21" i="19"/>
  <c r="AE48" i="18"/>
  <c r="AF48" i="18"/>
  <c r="AE45" i="18"/>
  <c r="AF45" i="18"/>
  <c r="AE44" i="18"/>
  <c r="AF44" i="18" s="1"/>
  <c r="AE43" i="18"/>
  <c r="AF43" i="18"/>
  <c r="AE38" i="18"/>
  <c r="AF38" i="18" s="1"/>
  <c r="AE36" i="18"/>
  <c r="AF36" i="18"/>
  <c r="AE31" i="18"/>
  <c r="AF31" i="18" s="1"/>
  <c r="AE30" i="18"/>
  <c r="AF30" i="18"/>
  <c r="AE29" i="18"/>
  <c r="AF29" i="18" s="1"/>
  <c r="AE23" i="18"/>
  <c r="AF23" i="18"/>
  <c r="AE22" i="18"/>
  <c r="AF22" i="18" s="1"/>
  <c r="AE21" i="18"/>
  <c r="AF21" i="18"/>
  <c r="AE48" i="16"/>
  <c r="AF48" i="16" s="1"/>
  <c r="AE45" i="16"/>
  <c r="AF45" i="16"/>
  <c r="AE44" i="16"/>
  <c r="AF44" i="16" s="1"/>
  <c r="AE43" i="16"/>
  <c r="AF43" i="16" s="1"/>
  <c r="AE38" i="16"/>
  <c r="AF38" i="16" s="1"/>
  <c r="AE36" i="16"/>
  <c r="AF36" i="16" s="1"/>
  <c r="AE31" i="16"/>
  <c r="AF31" i="16"/>
  <c r="AE30" i="16"/>
  <c r="AF30" i="16" s="1"/>
  <c r="AE29" i="16"/>
  <c r="AF29" i="16" s="1"/>
  <c r="AE26" i="16"/>
  <c r="AF26" i="16"/>
  <c r="AE23" i="16"/>
  <c r="AF23" i="16" s="1"/>
  <c r="AE22" i="16"/>
  <c r="AF22" i="16"/>
  <c r="AE21" i="16"/>
  <c r="AE48" i="15"/>
  <c r="AF48" i="15"/>
  <c r="AE45" i="15"/>
  <c r="AF45" i="15" s="1"/>
  <c r="AE44" i="15"/>
  <c r="AF44" i="15"/>
  <c r="AE43" i="15"/>
  <c r="AF43" i="15" s="1"/>
  <c r="AE38" i="15"/>
  <c r="AF38" i="15" s="1"/>
  <c r="AE36" i="15"/>
  <c r="AF36" i="15" s="1"/>
  <c r="AE31" i="15"/>
  <c r="AF31" i="15"/>
  <c r="AE30" i="15"/>
  <c r="AF30" i="15" s="1"/>
  <c r="AE29" i="15"/>
  <c r="AF29" i="15"/>
  <c r="AE23" i="15"/>
  <c r="AF23" i="15" s="1"/>
  <c r="AE22" i="15"/>
  <c r="AF22" i="15"/>
  <c r="AE21" i="15"/>
  <c r="AE48" i="14"/>
  <c r="AF48" i="14"/>
  <c r="AE45" i="14"/>
  <c r="AF45" i="14" s="1"/>
  <c r="AE44" i="14"/>
  <c r="AF44" i="14"/>
  <c r="AE43" i="14"/>
  <c r="AF43" i="14" s="1"/>
  <c r="AE38" i="14"/>
  <c r="AF38" i="14"/>
  <c r="AE36" i="14"/>
  <c r="AF36" i="14" s="1"/>
  <c r="AE31" i="14"/>
  <c r="AF31" i="14"/>
  <c r="AE30" i="14"/>
  <c r="AF30" i="14" s="1"/>
  <c r="AE29" i="14"/>
  <c r="AF29" i="14"/>
  <c r="AE23" i="14"/>
  <c r="AF23" i="14" s="1"/>
  <c r="AE22" i="14"/>
  <c r="AF22" i="14"/>
  <c r="AE21" i="14"/>
  <c r="AF21" i="23"/>
  <c r="AF26" i="22"/>
  <c r="AF26" i="21"/>
  <c r="AF26" i="20"/>
  <c r="AF21" i="19"/>
  <c r="AB16" i="16"/>
  <c r="AF21" i="16"/>
  <c r="AF21" i="15"/>
  <c r="AF21" i="14"/>
  <c r="AE44" i="26"/>
  <c r="AF44" i="26"/>
  <c r="AE44" i="25"/>
  <c r="AF44" i="25" s="1"/>
  <c r="AE44" i="24"/>
  <c r="AF44" i="24" s="1"/>
  <c r="Y10" i="26"/>
  <c r="AE10" i="26"/>
  <c r="Y10" i="25"/>
  <c r="AB10" i="25"/>
  <c r="Y10" i="24"/>
  <c r="AE10" i="24" s="1"/>
  <c r="Y10" i="23"/>
  <c r="AE10" i="23"/>
  <c r="Y10" i="22"/>
  <c r="AE10" i="22"/>
  <c r="Y10" i="21"/>
  <c r="Y10" i="20"/>
  <c r="AE10" i="20"/>
  <c r="Y10" i="19"/>
  <c r="AE10" i="19"/>
  <c r="Y10" i="18"/>
  <c r="AE10" i="18"/>
  <c r="AN60" i="26"/>
  <c r="AL60" i="26"/>
  <c r="AK60" i="26"/>
  <c r="AN59" i="26"/>
  <c r="AL59" i="26"/>
  <c r="AK59" i="26"/>
  <c r="AN58" i="26"/>
  <c r="AL58" i="26"/>
  <c r="AK58" i="26"/>
  <c r="AN57" i="26"/>
  <c r="AL57" i="26"/>
  <c r="AK57" i="26"/>
  <c r="AN56" i="26"/>
  <c r="AL56" i="26"/>
  <c r="AK56" i="26"/>
  <c r="AN55" i="26"/>
  <c r="AL55" i="26"/>
  <c r="AK55" i="26"/>
  <c r="AN54" i="26"/>
  <c r="AL54" i="26"/>
  <c r="AK54" i="26"/>
  <c r="AN48" i="26"/>
  <c r="AL48" i="26"/>
  <c r="AK48" i="26"/>
  <c r="AE48" i="26"/>
  <c r="AF48" i="26" s="1"/>
  <c r="AN47" i="26"/>
  <c r="AL47" i="26"/>
  <c r="AK47" i="26"/>
  <c r="AN46" i="26"/>
  <c r="AL46" i="26"/>
  <c r="AK46" i="26"/>
  <c r="AN45" i="26"/>
  <c r="AL45" i="26"/>
  <c r="AK45" i="26"/>
  <c r="AE45" i="26"/>
  <c r="AF45" i="26" s="1"/>
  <c r="AN44" i="26"/>
  <c r="AL44" i="26"/>
  <c r="AK44" i="26"/>
  <c r="AE43" i="26"/>
  <c r="AF43" i="26" s="1"/>
  <c r="AN43" i="26"/>
  <c r="AL43" i="26"/>
  <c r="AK43" i="26"/>
  <c r="AN42" i="26"/>
  <c r="AL42" i="26"/>
  <c r="AK42" i="26"/>
  <c r="AE38" i="26"/>
  <c r="AF38" i="26" s="1"/>
  <c r="AE36" i="26"/>
  <c r="AF36" i="26"/>
  <c r="AN36" i="26"/>
  <c r="AL36" i="26"/>
  <c r="AK36" i="26"/>
  <c r="AN35" i="26"/>
  <c r="AL35" i="26"/>
  <c r="AK35" i="26"/>
  <c r="AN34" i="26"/>
  <c r="AL34" i="26"/>
  <c r="AK34" i="26"/>
  <c r="AN33" i="26"/>
  <c r="AL33" i="26"/>
  <c r="AK33" i="26"/>
  <c r="AN32" i="26"/>
  <c r="AL32" i="26"/>
  <c r="AK32" i="26"/>
  <c r="AN31" i="26"/>
  <c r="AL31" i="26"/>
  <c r="AK31" i="26"/>
  <c r="AN30" i="26"/>
  <c r="AL30" i="26"/>
  <c r="AK30" i="26"/>
  <c r="AN24" i="26"/>
  <c r="AL24" i="26"/>
  <c r="AK24" i="26"/>
  <c r="AN23" i="26"/>
  <c r="AL23" i="26"/>
  <c r="AK23" i="26"/>
  <c r="AN22" i="26"/>
  <c r="AL22" i="26"/>
  <c r="AK22" i="26"/>
  <c r="AN21" i="26"/>
  <c r="AL21" i="26"/>
  <c r="AK21" i="26"/>
  <c r="AN20" i="26"/>
  <c r="AL20" i="26"/>
  <c r="AK20" i="26"/>
  <c r="AN19" i="26"/>
  <c r="AL19" i="26"/>
  <c r="AK19" i="26"/>
  <c r="AN18" i="26"/>
  <c r="AL18" i="26"/>
  <c r="AK18" i="26"/>
  <c r="AN12" i="26"/>
  <c r="AL12" i="26"/>
  <c r="AK12" i="26"/>
  <c r="AN11" i="26"/>
  <c r="AL11" i="26"/>
  <c r="AK11" i="26"/>
  <c r="AN10" i="26"/>
  <c r="AL10" i="26"/>
  <c r="AK10" i="26"/>
  <c r="AB10" i="26"/>
  <c r="AN9" i="26"/>
  <c r="AL9" i="26"/>
  <c r="AK9" i="26"/>
  <c r="AN8" i="26"/>
  <c r="AL8" i="26"/>
  <c r="AK8" i="26"/>
  <c r="AN7" i="26"/>
  <c r="AL7" i="26"/>
  <c r="AK7" i="26"/>
  <c r="AF7" i="26"/>
  <c r="AE7" i="26"/>
  <c r="AE23" i="26"/>
  <c r="AF23" i="26" s="1"/>
  <c r="AD7" i="26"/>
  <c r="Y7" i="26"/>
  <c r="AN6" i="26"/>
  <c r="AL6" i="26"/>
  <c r="AK6" i="26"/>
  <c r="AD4" i="26"/>
  <c r="Y4" i="26"/>
  <c r="AN60" i="25"/>
  <c r="AL60" i="25"/>
  <c r="AK60" i="25"/>
  <c r="AN59" i="25"/>
  <c r="AL59" i="25"/>
  <c r="AK59" i="25"/>
  <c r="AN58" i="25"/>
  <c r="AL58" i="25"/>
  <c r="AK58" i="25"/>
  <c r="AN57" i="25"/>
  <c r="AL57" i="25"/>
  <c r="AK57" i="25"/>
  <c r="AN56" i="25"/>
  <c r="AL56" i="25"/>
  <c r="AK56" i="25"/>
  <c r="AN55" i="25"/>
  <c r="AL55" i="25"/>
  <c r="AK55" i="25"/>
  <c r="AN54" i="25"/>
  <c r="AL54" i="25"/>
  <c r="AK54" i="25"/>
  <c r="AN48" i="25"/>
  <c r="AL48" i="25"/>
  <c r="AK48" i="25"/>
  <c r="AE48" i="25"/>
  <c r="AF48" i="25" s="1"/>
  <c r="AN47" i="25"/>
  <c r="AL47" i="25"/>
  <c r="AK47" i="25"/>
  <c r="AN46" i="25"/>
  <c r="AL46" i="25"/>
  <c r="AK46" i="25"/>
  <c r="AN45" i="25"/>
  <c r="AL45" i="25"/>
  <c r="AK45" i="25"/>
  <c r="AE45" i="25"/>
  <c r="AF45" i="25"/>
  <c r="AN44" i="25"/>
  <c r="AL44" i="25"/>
  <c r="AK44" i="25"/>
  <c r="AE43" i="25"/>
  <c r="AF43" i="25" s="1"/>
  <c r="AN43" i="25"/>
  <c r="AL43" i="25"/>
  <c r="AK43" i="25"/>
  <c r="AN42" i="25"/>
  <c r="AL42" i="25"/>
  <c r="AK42" i="25"/>
  <c r="AE38" i="25"/>
  <c r="AF38" i="25" s="1"/>
  <c r="AE36" i="25"/>
  <c r="AF36" i="25"/>
  <c r="AN36" i="25"/>
  <c r="AL36" i="25"/>
  <c r="AK36" i="25"/>
  <c r="AN35" i="25"/>
  <c r="AL35" i="25"/>
  <c r="AK35" i="25"/>
  <c r="AN34" i="25"/>
  <c r="AL34" i="25"/>
  <c r="AK34" i="25"/>
  <c r="AN33" i="25"/>
  <c r="AL33" i="25"/>
  <c r="AK33" i="25"/>
  <c r="AN32" i="25"/>
  <c r="AL32" i="25"/>
  <c r="AK32" i="25"/>
  <c r="AN31" i="25"/>
  <c r="AL31" i="25"/>
  <c r="AK31" i="25"/>
  <c r="AN30" i="25"/>
  <c r="AL30" i="25"/>
  <c r="AK30" i="25"/>
  <c r="AN24" i="25"/>
  <c r="AL24" i="25"/>
  <c r="AK24" i="25"/>
  <c r="AN23" i="25"/>
  <c r="AL23" i="25"/>
  <c r="AK23" i="25"/>
  <c r="AN22" i="25"/>
  <c r="AL22" i="25"/>
  <c r="AK22" i="25"/>
  <c r="AN21" i="25"/>
  <c r="AL21" i="25"/>
  <c r="AK21" i="25"/>
  <c r="AN20" i="25"/>
  <c r="AL20" i="25"/>
  <c r="AK20" i="25"/>
  <c r="AN19" i="25"/>
  <c r="AL19" i="25"/>
  <c r="AK19" i="25"/>
  <c r="AN18" i="25"/>
  <c r="AL18" i="25"/>
  <c r="AK18" i="25"/>
  <c r="AN12" i="25"/>
  <c r="AL12" i="25"/>
  <c r="AK12" i="25"/>
  <c r="AN11" i="25"/>
  <c r="AL11" i="25"/>
  <c r="AK11" i="25"/>
  <c r="AN10" i="25"/>
  <c r="AL10" i="25"/>
  <c r="AK10" i="25"/>
  <c r="AE10" i="25"/>
  <c r="AN9" i="25"/>
  <c r="AL9" i="25"/>
  <c r="AK9" i="25"/>
  <c r="AN8" i="25"/>
  <c r="AL8" i="25"/>
  <c r="AK8" i="25"/>
  <c r="AN7" i="25"/>
  <c r="AL7" i="25"/>
  <c r="AK7" i="25"/>
  <c r="AF7" i="25"/>
  <c r="AE29" i="25"/>
  <c r="AF29" i="25"/>
  <c r="AE7" i="25"/>
  <c r="AE23" i="25"/>
  <c r="AF23" i="25"/>
  <c r="AD7" i="25"/>
  <c r="Y7" i="25"/>
  <c r="AN6" i="25"/>
  <c r="AL6" i="25"/>
  <c r="AK6" i="25"/>
  <c r="AD4" i="25"/>
  <c r="Y4" i="25"/>
  <c r="AN60" i="24"/>
  <c r="AL60" i="24"/>
  <c r="AK60" i="24"/>
  <c r="AN59" i="24"/>
  <c r="AL59" i="24"/>
  <c r="AK59" i="24"/>
  <c r="AN58" i="24"/>
  <c r="AL58" i="24"/>
  <c r="AK58" i="24"/>
  <c r="AN57" i="24"/>
  <c r="AL57" i="24"/>
  <c r="AK57" i="24"/>
  <c r="AK61" i="24" s="1"/>
  <c r="AN56" i="24"/>
  <c r="AL56" i="24"/>
  <c r="AK56" i="24"/>
  <c r="AN55" i="24"/>
  <c r="AN61" i="24" s="1"/>
  <c r="AL55" i="24"/>
  <c r="AL61" i="24" s="1"/>
  <c r="AK55" i="24"/>
  <c r="AN54" i="24"/>
  <c r="AL54" i="24"/>
  <c r="AK54" i="24"/>
  <c r="AN48" i="24"/>
  <c r="AL48" i="24"/>
  <c r="AK48" i="24"/>
  <c r="AE48" i="24"/>
  <c r="AF48" i="24" s="1"/>
  <c r="AN47" i="24"/>
  <c r="AL47" i="24"/>
  <c r="AK47" i="24"/>
  <c r="AN46" i="24"/>
  <c r="AL46" i="24"/>
  <c r="AK46" i="24"/>
  <c r="AN45" i="24"/>
  <c r="AN49" i="24" s="1"/>
  <c r="AL45" i="24"/>
  <c r="AK45" i="24"/>
  <c r="AE45" i="24"/>
  <c r="AF45" i="24" s="1"/>
  <c r="AN44" i="24"/>
  <c r="AL44" i="24"/>
  <c r="AK44" i="24"/>
  <c r="AE43" i="24"/>
  <c r="AF43" i="24" s="1"/>
  <c r="AN43" i="24"/>
  <c r="AL43" i="24"/>
  <c r="AK43" i="24"/>
  <c r="AN42" i="24"/>
  <c r="AL42" i="24"/>
  <c r="AL49" i="24" s="1"/>
  <c r="AK42" i="24"/>
  <c r="AE38" i="24"/>
  <c r="AF38" i="24" s="1"/>
  <c r="AE36" i="24"/>
  <c r="AF36" i="24" s="1"/>
  <c r="AN36" i="24"/>
  <c r="AL36" i="24"/>
  <c r="AK36" i="24"/>
  <c r="AN35" i="24"/>
  <c r="AL35" i="24"/>
  <c r="AK35" i="24"/>
  <c r="AN34" i="24"/>
  <c r="AL34" i="24"/>
  <c r="AK34" i="24"/>
  <c r="AN33" i="24"/>
  <c r="AL33" i="24"/>
  <c r="AK33" i="24"/>
  <c r="AN32" i="24"/>
  <c r="AN37" i="24" s="1"/>
  <c r="AL32" i="24"/>
  <c r="AK32" i="24"/>
  <c r="AN31" i="24"/>
  <c r="AL31" i="24"/>
  <c r="AK31" i="24"/>
  <c r="AN30" i="24"/>
  <c r="AL30" i="24"/>
  <c r="AL37" i="24" s="1"/>
  <c r="AK30" i="24"/>
  <c r="AK37" i="24" s="1"/>
  <c r="AN24" i="24"/>
  <c r="AL24" i="24"/>
  <c r="AK24" i="24"/>
  <c r="AN23" i="24"/>
  <c r="AL23" i="24"/>
  <c r="AK23" i="24"/>
  <c r="AN22" i="24"/>
  <c r="AL22" i="24"/>
  <c r="AK22" i="24"/>
  <c r="AN21" i="24"/>
  <c r="AL21" i="24"/>
  <c r="AL25" i="24" s="1"/>
  <c r="AK21" i="24"/>
  <c r="AN20" i="24"/>
  <c r="AL20" i="24"/>
  <c r="AK20" i="24"/>
  <c r="AN19" i="24"/>
  <c r="AL19" i="24"/>
  <c r="AK19" i="24"/>
  <c r="AN18" i="24"/>
  <c r="AN25" i="24" s="1"/>
  <c r="AL18" i="24"/>
  <c r="AK18" i="24"/>
  <c r="AN12" i="24"/>
  <c r="AL12" i="24"/>
  <c r="AK12" i="24"/>
  <c r="AN10" i="24"/>
  <c r="AL10" i="24"/>
  <c r="AK10" i="24"/>
  <c r="AN9" i="24"/>
  <c r="AL9" i="24"/>
  <c r="AK9" i="24"/>
  <c r="AN8" i="24"/>
  <c r="AL8" i="24"/>
  <c r="AK8" i="24"/>
  <c r="AN7" i="24"/>
  <c r="AN13" i="24" s="1"/>
  <c r="AL7" i="24"/>
  <c r="AK7" i="24"/>
  <c r="AF7" i="24"/>
  <c r="AE30" i="24" s="1"/>
  <c r="AF30" i="24" s="1"/>
  <c r="AE29" i="24"/>
  <c r="AF29" i="24" s="1"/>
  <c r="AE7" i="24"/>
  <c r="AE22" i="24"/>
  <c r="AF22" i="24"/>
  <c r="AD7" i="24"/>
  <c r="Y7" i="24"/>
  <c r="AN6" i="24"/>
  <c r="AL6" i="24"/>
  <c r="AL13" i="24" s="1"/>
  <c r="AK6" i="24"/>
  <c r="AD4" i="24"/>
  <c r="Y4" i="24"/>
  <c r="AN60" i="23"/>
  <c r="AL60" i="23"/>
  <c r="AK60" i="23"/>
  <c r="AN59" i="23"/>
  <c r="AL59" i="23"/>
  <c r="AK59" i="23"/>
  <c r="AN58" i="23"/>
  <c r="AL58" i="23"/>
  <c r="AK58" i="23"/>
  <c r="AN57" i="23"/>
  <c r="AL57" i="23"/>
  <c r="AK57" i="23"/>
  <c r="AN56" i="23"/>
  <c r="AL56" i="23"/>
  <c r="AK56" i="23"/>
  <c r="AN55" i="23"/>
  <c r="AL55" i="23"/>
  <c r="AK55" i="23"/>
  <c r="AN54" i="23"/>
  <c r="AL54" i="23"/>
  <c r="AK54" i="23"/>
  <c r="AK61" i="23"/>
  <c r="AN48" i="23"/>
  <c r="AL48" i="23"/>
  <c r="AK48" i="23"/>
  <c r="AN47" i="23"/>
  <c r="AL47" i="23"/>
  <c r="AK47" i="23"/>
  <c r="AN46" i="23"/>
  <c r="AL46" i="23"/>
  <c r="AK46" i="23"/>
  <c r="AN45" i="23"/>
  <c r="AL45" i="23"/>
  <c r="AK45" i="23"/>
  <c r="AN44" i="23"/>
  <c r="AL44" i="23"/>
  <c r="AK44" i="23"/>
  <c r="AN43" i="23"/>
  <c r="AL43" i="23"/>
  <c r="AK43" i="23"/>
  <c r="AN42" i="23"/>
  <c r="AL42" i="23"/>
  <c r="AK42" i="23"/>
  <c r="AN36" i="23"/>
  <c r="AL36" i="23"/>
  <c r="AK36" i="23"/>
  <c r="AN35" i="23"/>
  <c r="AL35" i="23"/>
  <c r="AK35" i="23"/>
  <c r="AN34" i="23"/>
  <c r="AL34" i="23"/>
  <c r="AK34" i="23"/>
  <c r="AN33" i="23"/>
  <c r="AL33" i="23"/>
  <c r="AK33" i="23"/>
  <c r="AN32" i="23"/>
  <c r="AL32" i="23"/>
  <c r="AK32" i="23"/>
  <c r="AN31" i="23"/>
  <c r="AL31" i="23"/>
  <c r="AK31" i="23"/>
  <c r="AN30" i="23"/>
  <c r="AL30" i="23"/>
  <c r="AK30" i="23"/>
  <c r="AN24" i="23"/>
  <c r="AL24" i="23"/>
  <c r="AK24" i="23"/>
  <c r="AN23" i="23"/>
  <c r="AL23" i="23"/>
  <c r="AK23" i="23"/>
  <c r="AN22" i="23"/>
  <c r="AL22" i="23"/>
  <c r="AK22" i="23"/>
  <c r="AN21" i="23"/>
  <c r="AL21" i="23"/>
  <c r="AK21" i="23"/>
  <c r="AN20" i="23"/>
  <c r="AL20" i="23"/>
  <c r="AK20" i="23"/>
  <c r="AN19" i="23"/>
  <c r="AL19" i="23"/>
  <c r="AK19" i="23"/>
  <c r="AN18" i="23"/>
  <c r="AL18" i="23"/>
  <c r="AK18" i="23"/>
  <c r="AN12" i="23"/>
  <c r="AL12" i="23"/>
  <c r="AK12" i="23"/>
  <c r="AN11" i="23"/>
  <c r="AL11" i="23"/>
  <c r="AK11" i="23"/>
  <c r="AN10" i="23"/>
  <c r="AL10" i="23"/>
  <c r="AK10" i="23"/>
  <c r="AN9" i="23"/>
  <c r="AL9" i="23"/>
  <c r="AK9" i="23"/>
  <c r="AN8" i="23"/>
  <c r="AL8" i="23"/>
  <c r="AK8" i="23"/>
  <c r="AN7" i="23"/>
  <c r="AL7" i="23"/>
  <c r="AK7" i="23"/>
  <c r="AF7" i="23"/>
  <c r="AE7" i="23"/>
  <c r="AD7" i="23"/>
  <c r="Y7" i="23"/>
  <c r="AN6" i="23"/>
  <c r="AL6" i="23"/>
  <c r="AK6" i="23"/>
  <c r="AD4" i="23"/>
  <c r="Y4" i="23"/>
  <c r="AN60" i="22"/>
  <c r="AL60" i="22"/>
  <c r="AK60" i="22"/>
  <c r="AN59" i="22"/>
  <c r="AL59" i="22"/>
  <c r="AK59" i="22"/>
  <c r="AN58" i="22"/>
  <c r="AL58" i="22"/>
  <c r="AK58" i="22"/>
  <c r="AN57" i="22"/>
  <c r="AL57" i="22"/>
  <c r="AK57" i="22"/>
  <c r="AN56" i="22"/>
  <c r="AL56" i="22"/>
  <c r="AK56" i="22"/>
  <c r="AN55" i="22"/>
  <c r="AL55" i="22"/>
  <c r="AK55" i="22"/>
  <c r="AN54" i="22"/>
  <c r="AL54" i="22"/>
  <c r="AK54" i="22"/>
  <c r="AN48" i="22"/>
  <c r="AL48" i="22"/>
  <c r="AL49" i="22"/>
  <c r="AK48" i="22"/>
  <c r="AN47" i="22"/>
  <c r="AL47" i="22"/>
  <c r="AK47" i="22"/>
  <c r="AN46" i="22"/>
  <c r="AL46" i="22"/>
  <c r="AK46" i="22"/>
  <c r="AN45" i="22"/>
  <c r="AL45" i="22"/>
  <c r="AK45" i="22"/>
  <c r="AN44" i="22"/>
  <c r="AL44" i="22"/>
  <c r="AK44" i="22"/>
  <c r="AN43" i="22"/>
  <c r="AL43" i="22"/>
  <c r="AK43" i="22"/>
  <c r="AN42" i="22"/>
  <c r="AL42" i="22"/>
  <c r="AK42" i="22"/>
  <c r="AN36" i="22"/>
  <c r="AL36" i="22"/>
  <c r="AK36" i="22"/>
  <c r="AN35" i="22"/>
  <c r="AL35" i="22"/>
  <c r="AK35" i="22"/>
  <c r="AN34" i="22"/>
  <c r="AL34" i="22"/>
  <c r="AK34" i="22"/>
  <c r="AN33" i="22"/>
  <c r="AL33" i="22"/>
  <c r="AK33" i="22"/>
  <c r="AN32" i="22"/>
  <c r="AL32" i="22"/>
  <c r="AK32" i="22"/>
  <c r="AN31" i="22"/>
  <c r="AL31" i="22"/>
  <c r="AK31" i="22"/>
  <c r="AN30" i="22"/>
  <c r="AL30" i="22"/>
  <c r="AK30" i="22"/>
  <c r="AN24" i="22"/>
  <c r="AL24" i="22"/>
  <c r="AK24" i="22"/>
  <c r="AN23" i="22"/>
  <c r="AL23" i="22"/>
  <c r="AK23" i="22"/>
  <c r="AN22" i="22"/>
  <c r="AL22" i="22"/>
  <c r="AK22" i="22"/>
  <c r="AN21" i="22"/>
  <c r="AL21" i="22"/>
  <c r="AK21" i="22"/>
  <c r="AN20" i="22"/>
  <c r="AL20" i="22"/>
  <c r="AL25" i="22"/>
  <c r="AK20" i="22"/>
  <c r="AN19" i="22"/>
  <c r="AL19" i="22"/>
  <c r="AK19" i="22"/>
  <c r="AN18" i="22"/>
  <c r="AN25" i="22"/>
  <c r="AL18" i="22"/>
  <c r="AK18" i="22"/>
  <c r="AN12" i="22"/>
  <c r="AL12" i="22"/>
  <c r="AK12" i="22"/>
  <c r="AN11" i="22"/>
  <c r="AL11" i="22"/>
  <c r="AK11" i="22"/>
  <c r="AN10" i="22"/>
  <c r="AL10" i="22"/>
  <c r="AK10" i="22"/>
  <c r="AB10" i="22"/>
  <c r="AN9" i="22"/>
  <c r="AL9" i="22"/>
  <c r="AK9" i="22"/>
  <c r="AN8" i="22"/>
  <c r="AL8" i="22"/>
  <c r="AK8" i="22"/>
  <c r="AN7" i="22"/>
  <c r="AL7" i="22"/>
  <c r="AK7" i="22"/>
  <c r="AF7" i="22"/>
  <c r="AE7" i="22"/>
  <c r="AD7" i="22"/>
  <c r="Y7" i="22"/>
  <c r="AN6" i="22"/>
  <c r="AL6" i="22"/>
  <c r="AK6" i="22"/>
  <c r="AD4" i="22"/>
  <c r="Y4" i="22"/>
  <c r="AN60" i="21"/>
  <c r="AL60" i="21"/>
  <c r="AK60" i="21"/>
  <c r="AN59" i="21"/>
  <c r="AL59" i="21"/>
  <c r="AK59" i="21"/>
  <c r="AN58" i="21"/>
  <c r="AL58" i="21"/>
  <c r="AK58" i="21"/>
  <c r="AN57" i="21"/>
  <c r="AL57" i="21"/>
  <c r="AK57" i="21"/>
  <c r="AN56" i="21"/>
  <c r="AL56" i="21"/>
  <c r="AK56" i="21"/>
  <c r="AN55" i="21"/>
  <c r="AL55" i="21"/>
  <c r="AK55" i="21"/>
  <c r="AN54" i="21"/>
  <c r="AL54" i="21"/>
  <c r="AK54" i="21"/>
  <c r="AN48" i="21"/>
  <c r="AL48" i="21"/>
  <c r="AK48" i="21"/>
  <c r="AN47" i="21"/>
  <c r="AL47" i="21"/>
  <c r="AK47" i="21"/>
  <c r="AN46" i="21"/>
  <c r="AL46" i="21"/>
  <c r="AK46" i="21"/>
  <c r="AN45" i="21"/>
  <c r="AL45" i="21"/>
  <c r="AK45" i="21"/>
  <c r="AN44" i="21"/>
  <c r="AL44" i="21"/>
  <c r="AK44" i="21"/>
  <c r="AN43" i="21"/>
  <c r="AL43" i="21"/>
  <c r="AK43" i="21"/>
  <c r="AN42" i="21"/>
  <c r="AL42" i="21"/>
  <c r="AK42" i="21"/>
  <c r="AK49" i="21"/>
  <c r="AN36" i="21"/>
  <c r="AL36" i="21"/>
  <c r="AK36" i="21"/>
  <c r="AN35" i="21"/>
  <c r="AL35" i="21"/>
  <c r="AK35" i="21"/>
  <c r="AN34" i="21"/>
  <c r="AL34" i="21"/>
  <c r="AK34" i="21"/>
  <c r="AN33" i="21"/>
  <c r="AL33" i="21"/>
  <c r="AK33" i="21"/>
  <c r="AN32" i="21"/>
  <c r="AL32" i="21"/>
  <c r="AK32" i="21"/>
  <c r="AN31" i="21"/>
  <c r="AL31" i="21"/>
  <c r="AK31" i="21"/>
  <c r="AN30" i="21"/>
  <c r="AL30" i="21"/>
  <c r="AK30" i="21"/>
  <c r="AN24" i="21"/>
  <c r="AN25" i="21"/>
  <c r="AL24" i="21"/>
  <c r="AK24" i="21"/>
  <c r="AN23" i="21"/>
  <c r="AL23" i="21"/>
  <c r="AK23" i="21"/>
  <c r="AN22" i="21"/>
  <c r="AL22" i="21"/>
  <c r="AK22" i="21"/>
  <c r="AN21" i="21"/>
  <c r="AL21" i="21"/>
  <c r="AK21" i="21"/>
  <c r="AN20" i="21"/>
  <c r="AL20" i="21"/>
  <c r="AK20" i="21"/>
  <c r="AN19" i="21"/>
  <c r="AL19" i="21"/>
  <c r="AK19" i="21"/>
  <c r="AN18" i="21"/>
  <c r="AL18" i="21"/>
  <c r="AK18" i="21"/>
  <c r="AN12" i="21"/>
  <c r="AL12" i="21"/>
  <c r="AK12" i="21"/>
  <c r="AN11" i="21"/>
  <c r="AL11" i="21"/>
  <c r="AK11" i="21"/>
  <c r="AN10" i="21"/>
  <c r="AL10" i="21"/>
  <c r="AK10" i="21"/>
  <c r="AB10" i="21"/>
  <c r="AN9" i="21"/>
  <c r="AL9" i="21"/>
  <c r="AK9" i="21"/>
  <c r="AN8" i="21"/>
  <c r="AL8" i="21"/>
  <c r="AK8" i="21"/>
  <c r="AN7" i="21"/>
  <c r="AL7" i="21"/>
  <c r="AK7" i="21"/>
  <c r="AF7" i="21"/>
  <c r="AE7" i="21"/>
  <c r="AD7" i="21"/>
  <c r="Y7" i="21"/>
  <c r="AN6" i="21"/>
  <c r="AL6" i="21"/>
  <c r="AK6" i="21"/>
  <c r="AD4" i="21"/>
  <c r="Y4" i="21"/>
  <c r="AN60" i="20"/>
  <c r="AL60" i="20"/>
  <c r="AK60" i="20"/>
  <c r="AN59" i="20"/>
  <c r="AL59" i="20"/>
  <c r="AK59" i="20"/>
  <c r="AN58" i="20"/>
  <c r="AL58" i="20"/>
  <c r="AK58" i="20"/>
  <c r="AN57" i="20"/>
  <c r="AL57" i="20"/>
  <c r="AK57" i="20"/>
  <c r="AN56" i="20"/>
  <c r="AL56" i="20"/>
  <c r="AK56" i="20"/>
  <c r="AN55" i="20"/>
  <c r="AL55" i="20"/>
  <c r="AK55" i="20"/>
  <c r="AN54" i="20"/>
  <c r="AL54" i="20"/>
  <c r="AK54" i="20"/>
  <c r="AN48" i="20"/>
  <c r="AL48" i="20"/>
  <c r="AK48" i="20"/>
  <c r="AN47" i="20"/>
  <c r="AL47" i="20"/>
  <c r="AK47" i="20"/>
  <c r="AN46" i="20"/>
  <c r="AL46" i="20"/>
  <c r="AK46" i="20"/>
  <c r="AN45" i="20"/>
  <c r="AL45" i="20"/>
  <c r="AK45" i="20"/>
  <c r="AN44" i="20"/>
  <c r="AL44" i="20"/>
  <c r="AK44" i="20"/>
  <c r="AN43" i="20"/>
  <c r="AL43" i="20"/>
  <c r="AK43" i="20"/>
  <c r="AN42" i="20"/>
  <c r="AL42" i="20"/>
  <c r="AK42" i="20"/>
  <c r="AN36" i="20"/>
  <c r="AL36" i="20"/>
  <c r="AK36" i="20"/>
  <c r="AN35" i="20"/>
  <c r="AL35" i="20"/>
  <c r="AK35" i="20"/>
  <c r="AN34" i="20"/>
  <c r="AL34" i="20"/>
  <c r="AK34" i="20"/>
  <c r="AN33" i="20"/>
  <c r="AL33" i="20"/>
  <c r="AK33" i="20"/>
  <c r="AN32" i="20"/>
  <c r="AL32" i="20"/>
  <c r="AK32" i="20"/>
  <c r="AN31" i="20"/>
  <c r="AL31" i="20"/>
  <c r="AK31" i="20"/>
  <c r="AN30" i="20"/>
  <c r="AL30" i="20"/>
  <c r="AK30" i="20"/>
  <c r="AN24" i="20"/>
  <c r="AL24" i="20"/>
  <c r="AK24" i="20"/>
  <c r="AN23" i="20"/>
  <c r="AL23" i="20"/>
  <c r="AK23" i="20"/>
  <c r="AN22" i="20"/>
  <c r="AL22" i="20"/>
  <c r="AK22" i="20"/>
  <c r="AN21" i="20"/>
  <c r="AL21" i="20"/>
  <c r="AK21" i="20"/>
  <c r="AN20" i="20"/>
  <c r="AL20" i="20"/>
  <c r="AK20" i="20"/>
  <c r="AN19" i="20"/>
  <c r="AL19" i="20"/>
  <c r="AK19" i="20"/>
  <c r="AN18" i="20"/>
  <c r="AL18" i="20"/>
  <c r="AL25" i="20"/>
  <c r="AK18" i="20"/>
  <c r="AN12" i="20"/>
  <c r="AL12" i="20"/>
  <c r="AK12" i="20"/>
  <c r="AN11" i="20"/>
  <c r="AL11" i="20"/>
  <c r="AK11" i="20"/>
  <c r="AN10" i="20"/>
  <c r="AL10" i="20"/>
  <c r="AK10" i="20"/>
  <c r="AN9" i="20"/>
  <c r="AL9" i="20"/>
  <c r="AK9" i="20"/>
  <c r="AN8" i="20"/>
  <c r="AL8" i="20"/>
  <c r="AK8" i="20"/>
  <c r="AN7" i="20"/>
  <c r="AL7" i="20"/>
  <c r="AK7" i="20"/>
  <c r="AF7" i="20"/>
  <c r="AE7" i="20"/>
  <c r="AD7" i="20"/>
  <c r="Y7" i="20"/>
  <c r="AN6" i="20"/>
  <c r="AL6" i="20"/>
  <c r="AK6" i="20"/>
  <c r="AD4" i="20"/>
  <c r="Y4" i="20"/>
  <c r="AN60" i="19"/>
  <c r="AL60" i="19"/>
  <c r="AK60" i="19"/>
  <c r="AN59" i="19"/>
  <c r="AL59" i="19"/>
  <c r="AK59" i="19"/>
  <c r="AN58" i="19"/>
  <c r="AL58" i="19"/>
  <c r="AK58" i="19"/>
  <c r="AN57" i="19"/>
  <c r="AL57" i="19"/>
  <c r="AK57" i="19"/>
  <c r="AN56" i="19"/>
  <c r="AL56" i="19"/>
  <c r="AK56" i="19"/>
  <c r="AN55" i="19"/>
  <c r="AL55" i="19"/>
  <c r="AK55" i="19"/>
  <c r="AN54" i="19"/>
  <c r="AL54" i="19"/>
  <c r="AK54" i="19"/>
  <c r="AN48" i="19"/>
  <c r="AL48" i="19"/>
  <c r="AK48" i="19"/>
  <c r="AN47" i="19"/>
  <c r="AL47" i="19"/>
  <c r="AK47" i="19"/>
  <c r="AN46" i="19"/>
  <c r="AL46" i="19"/>
  <c r="AK46" i="19"/>
  <c r="AN45" i="19"/>
  <c r="AL45" i="19"/>
  <c r="AK45" i="19"/>
  <c r="AN44" i="19"/>
  <c r="AL44" i="19"/>
  <c r="AK44" i="19"/>
  <c r="AN43" i="19"/>
  <c r="AL43" i="19"/>
  <c r="AK43" i="19"/>
  <c r="AN42" i="19"/>
  <c r="AL42" i="19"/>
  <c r="AK42" i="19"/>
  <c r="AN36" i="19"/>
  <c r="AL36" i="19"/>
  <c r="AK36" i="19"/>
  <c r="AN35" i="19"/>
  <c r="AL35" i="19"/>
  <c r="AK35" i="19"/>
  <c r="AN34" i="19"/>
  <c r="AL34" i="19"/>
  <c r="AK34" i="19"/>
  <c r="AN33" i="19"/>
  <c r="AL33" i="19"/>
  <c r="AK33" i="19"/>
  <c r="AN32" i="19"/>
  <c r="AL32" i="19"/>
  <c r="AK32" i="19"/>
  <c r="AN31" i="19"/>
  <c r="AL31" i="19"/>
  <c r="AK31" i="19"/>
  <c r="AN30" i="19"/>
  <c r="AL30" i="19"/>
  <c r="AK30" i="19"/>
  <c r="AN24" i="19"/>
  <c r="AL24" i="19"/>
  <c r="AK24" i="19"/>
  <c r="AN23" i="19"/>
  <c r="AL23" i="19"/>
  <c r="AK23" i="19"/>
  <c r="AN22" i="19"/>
  <c r="AL22" i="19"/>
  <c r="AK22" i="19"/>
  <c r="AN21" i="19"/>
  <c r="AL21" i="19"/>
  <c r="AK21" i="19"/>
  <c r="AN20" i="19"/>
  <c r="AL20" i="19"/>
  <c r="AK20" i="19"/>
  <c r="AN19" i="19"/>
  <c r="AL19" i="19"/>
  <c r="AK19" i="19"/>
  <c r="AN18" i="19"/>
  <c r="AL18" i="19"/>
  <c r="AK18" i="19"/>
  <c r="AN12" i="19"/>
  <c r="AL12" i="19"/>
  <c r="AK12" i="19"/>
  <c r="AN11" i="19"/>
  <c r="AL11" i="19"/>
  <c r="AK11" i="19"/>
  <c r="AN10" i="19"/>
  <c r="AL10" i="19"/>
  <c r="AK10" i="19"/>
  <c r="AN9" i="19"/>
  <c r="AL9" i="19"/>
  <c r="AK9" i="19"/>
  <c r="AN8" i="19"/>
  <c r="AL8" i="19"/>
  <c r="AK8" i="19"/>
  <c r="AN7" i="19"/>
  <c r="AL7" i="19"/>
  <c r="AK7" i="19"/>
  <c r="AF7" i="19"/>
  <c r="AE7" i="19"/>
  <c r="AD7" i="19"/>
  <c r="Y7" i="19"/>
  <c r="AN6" i="19"/>
  <c r="AL6" i="19"/>
  <c r="AK6" i="19"/>
  <c r="AD4" i="19"/>
  <c r="Y4" i="19"/>
  <c r="AN60" i="18"/>
  <c r="AL60" i="18"/>
  <c r="AK60" i="18"/>
  <c r="AN59" i="18"/>
  <c r="AL59" i="18"/>
  <c r="AK59" i="18"/>
  <c r="AN58" i="18"/>
  <c r="AL58" i="18"/>
  <c r="AK58" i="18"/>
  <c r="AN57" i="18"/>
  <c r="AL57" i="18"/>
  <c r="AK57" i="18"/>
  <c r="AN56" i="18"/>
  <c r="AL56" i="18"/>
  <c r="AK56" i="18"/>
  <c r="AN55" i="18"/>
  <c r="AL55" i="18"/>
  <c r="AK55" i="18"/>
  <c r="AN54" i="18"/>
  <c r="AL54" i="18"/>
  <c r="AK54" i="18"/>
  <c r="AN48" i="18"/>
  <c r="AL48" i="18"/>
  <c r="AK48" i="18"/>
  <c r="AN47" i="18"/>
  <c r="AL47" i="18"/>
  <c r="AK47" i="18"/>
  <c r="AN46" i="18"/>
  <c r="AL46" i="18"/>
  <c r="AK46" i="18"/>
  <c r="AN45" i="18"/>
  <c r="AL45" i="18"/>
  <c r="AK45" i="18"/>
  <c r="AN44" i="18"/>
  <c r="AL44" i="18"/>
  <c r="AK44" i="18"/>
  <c r="AN43" i="18"/>
  <c r="AL43" i="18"/>
  <c r="AK43" i="18"/>
  <c r="AN42" i="18"/>
  <c r="AL42" i="18"/>
  <c r="AK42" i="18"/>
  <c r="AN36" i="18"/>
  <c r="AL36" i="18"/>
  <c r="AK36" i="18"/>
  <c r="AN35" i="18"/>
  <c r="AL35" i="18"/>
  <c r="AK35" i="18"/>
  <c r="AN34" i="18"/>
  <c r="AL34" i="18"/>
  <c r="AK34" i="18"/>
  <c r="AN33" i="18"/>
  <c r="AL33" i="18"/>
  <c r="AK33" i="18"/>
  <c r="AN32" i="18"/>
  <c r="AL32" i="18"/>
  <c r="AK32" i="18"/>
  <c r="AN31" i="18"/>
  <c r="AL31" i="18"/>
  <c r="AK31" i="18"/>
  <c r="AN30" i="18"/>
  <c r="AL30" i="18"/>
  <c r="AK30" i="18"/>
  <c r="AN24" i="18"/>
  <c r="AL24" i="18"/>
  <c r="AK24" i="18"/>
  <c r="AN23" i="18"/>
  <c r="AL23" i="18"/>
  <c r="AK23" i="18"/>
  <c r="AN22" i="18"/>
  <c r="AL22" i="18"/>
  <c r="AK22" i="18"/>
  <c r="AN21" i="18"/>
  <c r="AL21" i="18"/>
  <c r="AK21" i="18"/>
  <c r="AN20" i="18"/>
  <c r="AL20" i="18"/>
  <c r="AK20" i="18"/>
  <c r="AN19" i="18"/>
  <c r="AL19" i="18"/>
  <c r="AK19" i="18"/>
  <c r="AN18" i="18"/>
  <c r="AL18" i="18"/>
  <c r="AK18" i="18"/>
  <c r="AN12" i="18"/>
  <c r="AL12" i="18"/>
  <c r="AK12" i="18"/>
  <c r="AN11" i="18"/>
  <c r="AL11" i="18"/>
  <c r="AK11" i="18"/>
  <c r="AN10" i="18"/>
  <c r="AL10" i="18"/>
  <c r="AK10" i="18"/>
  <c r="AN9" i="18"/>
  <c r="AL9" i="18"/>
  <c r="AK9" i="18"/>
  <c r="AN8" i="18"/>
  <c r="AL8" i="18"/>
  <c r="AK8" i="18"/>
  <c r="AN7" i="18"/>
  <c r="AL7" i="18"/>
  <c r="AK7" i="18"/>
  <c r="AF7" i="18"/>
  <c r="AE7" i="18"/>
  <c r="AD7" i="18"/>
  <c r="Y7" i="18"/>
  <c r="AN6" i="18"/>
  <c r="AL6" i="18"/>
  <c r="AK6" i="18"/>
  <c r="AD4" i="18"/>
  <c r="Y4" i="18"/>
  <c r="AN13" i="19"/>
  <c r="AN13" i="18"/>
  <c r="AK61" i="21"/>
  <c r="AB10" i="18"/>
  <c r="B6" i="18"/>
  <c r="AN25" i="26"/>
  <c r="AL25" i="26"/>
  <c r="AN61" i="26"/>
  <c r="AK37" i="25"/>
  <c r="AK13" i="24"/>
  <c r="AB10" i="20"/>
  <c r="AB10" i="19"/>
  <c r="B6" i="19"/>
  <c r="B7" i="19"/>
  <c r="B8" i="19"/>
  <c r="AN37" i="18"/>
  <c r="AN25" i="18"/>
  <c r="AK61" i="22"/>
  <c r="AN13" i="23"/>
  <c r="AL13" i="18"/>
  <c r="AK49" i="18"/>
  <c r="AK13" i="19"/>
  <c r="AL13" i="20"/>
  <c r="AN25" i="20"/>
  <c r="AN61" i="21"/>
  <c r="AL13" i="22"/>
  <c r="AK37" i="22"/>
  <c r="AK13" i="23"/>
  <c r="AB10" i="23"/>
  <c r="AL49" i="23"/>
  <c r="AK49" i="22"/>
  <c r="AL13" i="23"/>
  <c r="AN49" i="23"/>
  <c r="AN61" i="23"/>
  <c r="AL61" i="23"/>
  <c r="AK25" i="24"/>
  <c r="AK13" i="25"/>
  <c r="AN25" i="25"/>
  <c r="AL49" i="25"/>
  <c r="AN13" i="22"/>
  <c r="AK61" i="18"/>
  <c r="AK37" i="18"/>
  <c r="AN49" i="18"/>
  <c r="AN49" i="19"/>
  <c r="AK49" i="23"/>
  <c r="AK49" i="24"/>
  <c r="AL13" i="25"/>
  <c r="AK49" i="26"/>
  <c r="AK61" i="26"/>
  <c r="AK25" i="22"/>
  <c r="AN49" i="22"/>
  <c r="AK25" i="23"/>
  <c r="AK49" i="25"/>
  <c r="AE22" i="26"/>
  <c r="AF22" i="26" s="1"/>
  <c r="AK25" i="26"/>
  <c r="AN49" i="26"/>
  <c r="AK25" i="19"/>
  <c r="AK25" i="18"/>
  <c r="AK49" i="19"/>
  <c r="AN49" i="21"/>
  <c r="AN25" i="23"/>
  <c r="AN37" i="23"/>
  <c r="AK25" i="25"/>
  <c r="AN49" i="25"/>
  <c r="AL13" i="21"/>
  <c r="AL25" i="23"/>
  <c r="AN13" i="25"/>
  <c r="AL25" i="25"/>
  <c r="AK13" i="20"/>
  <c r="AL49" i="20"/>
  <c r="AN13" i="21"/>
  <c r="AK25" i="21"/>
  <c r="AK13" i="22"/>
  <c r="AL49" i="19"/>
  <c r="AL25" i="19"/>
  <c r="AL13" i="19"/>
  <c r="AK13" i="18"/>
  <c r="AL25" i="18"/>
  <c r="AL61" i="18"/>
  <c r="AL49" i="18"/>
  <c r="AE31" i="25"/>
  <c r="AF31" i="25" s="1"/>
  <c r="AE23" i="24"/>
  <c r="AF23" i="24"/>
  <c r="AE22" i="25"/>
  <c r="AF22" i="25" s="1"/>
  <c r="AE31" i="24"/>
  <c r="AF31" i="24" s="1"/>
  <c r="AL37" i="25"/>
  <c r="AN37" i="25"/>
  <c r="AL37" i="23"/>
  <c r="AK37" i="23"/>
  <c r="AL37" i="22"/>
  <c r="AN37" i="22"/>
  <c r="AK37" i="19"/>
  <c r="AL37" i="19"/>
  <c r="AN61" i="18"/>
  <c r="AL37" i="18"/>
  <c r="AN61" i="25"/>
  <c r="AK61" i="25"/>
  <c r="AL61" i="25"/>
  <c r="AL61" i="22"/>
  <c r="AN61" i="22"/>
  <c r="AN61" i="20"/>
  <c r="AK61" i="20"/>
  <c r="AK61" i="19"/>
  <c r="AL61" i="19"/>
  <c r="AN61" i="19"/>
  <c r="AE30" i="26"/>
  <c r="AF30" i="26" s="1"/>
  <c r="AE31" i="26"/>
  <c r="AF31" i="26"/>
  <c r="AE29" i="26"/>
  <c r="AF29" i="26" s="1"/>
  <c r="AN37" i="26"/>
  <c r="AK13" i="26"/>
  <c r="AL13" i="26"/>
  <c r="AK37" i="26"/>
  <c r="AL61" i="26"/>
  <c r="AL37" i="26"/>
  <c r="AN13" i="26"/>
  <c r="B6" i="26"/>
  <c r="AL49" i="26"/>
  <c r="AE30" i="25"/>
  <c r="AF30" i="25"/>
  <c r="B6" i="21"/>
  <c r="B7" i="21"/>
  <c r="AE10" i="21"/>
  <c r="AK37" i="21"/>
  <c r="AL61" i="21"/>
  <c r="AL25" i="21"/>
  <c r="AL37" i="21"/>
  <c r="AN37" i="21"/>
  <c r="AK13" i="21"/>
  <c r="AL49" i="21"/>
  <c r="AL61" i="20"/>
  <c r="AN13" i="20"/>
  <c r="AN49" i="20"/>
  <c r="AK37" i="20"/>
  <c r="AL37" i="20"/>
  <c r="AK49" i="20"/>
  <c r="AN37" i="20"/>
  <c r="AK25" i="20"/>
  <c r="AN25" i="19"/>
  <c r="AN37" i="19"/>
  <c r="Y10" i="16"/>
  <c r="Y10" i="15"/>
  <c r="Y10" i="14"/>
  <c r="AE26" i="19"/>
  <c r="AB16" i="19"/>
  <c r="AE26" i="18"/>
  <c r="AB16" i="18"/>
  <c r="AF26" i="18"/>
  <c r="AE26" i="26"/>
  <c r="AF26" i="26"/>
  <c r="AE26" i="25"/>
  <c r="AB16" i="25"/>
  <c r="AB16" i="26"/>
  <c r="B7" i="18"/>
  <c r="B8" i="18" s="1"/>
  <c r="AF26" i="19"/>
  <c r="AF26" i="25"/>
  <c r="AN60" i="16"/>
  <c r="AL60" i="16"/>
  <c r="AK60" i="16"/>
  <c r="AN59" i="16"/>
  <c r="AL59" i="16"/>
  <c r="AK59" i="16"/>
  <c r="AN58" i="16"/>
  <c r="AL58" i="16"/>
  <c r="AK58" i="16"/>
  <c r="AN57" i="16"/>
  <c r="AL57" i="16"/>
  <c r="AK57" i="16"/>
  <c r="AN56" i="16"/>
  <c r="AL56" i="16"/>
  <c r="AK56" i="16"/>
  <c r="AN55" i="16"/>
  <c r="AL55" i="16"/>
  <c r="AK55" i="16"/>
  <c r="AN54" i="16"/>
  <c r="AL54" i="16"/>
  <c r="AK54" i="16"/>
  <c r="AN48" i="16"/>
  <c r="AL48" i="16"/>
  <c r="AK48" i="16"/>
  <c r="AN47" i="16"/>
  <c r="AL47" i="16"/>
  <c r="AK47" i="16"/>
  <c r="AN46" i="16"/>
  <c r="AL46" i="16"/>
  <c r="AK46" i="16"/>
  <c r="AN45" i="16"/>
  <c r="AL45" i="16"/>
  <c r="AK45" i="16"/>
  <c r="AN44" i="16"/>
  <c r="AL44" i="16"/>
  <c r="AK44" i="16"/>
  <c r="AN43" i="16"/>
  <c r="AL43" i="16"/>
  <c r="AK43" i="16"/>
  <c r="AN42" i="16"/>
  <c r="AL42" i="16"/>
  <c r="AK42" i="16"/>
  <c r="AN36" i="16"/>
  <c r="AL36" i="16"/>
  <c r="AK36" i="16"/>
  <c r="AN35" i="16"/>
  <c r="AL35" i="16"/>
  <c r="AK35" i="16"/>
  <c r="AN34" i="16"/>
  <c r="AL34" i="16"/>
  <c r="AK34" i="16"/>
  <c r="AN33" i="16"/>
  <c r="AL33" i="16"/>
  <c r="AK33" i="16"/>
  <c r="AN32" i="16"/>
  <c r="AL32" i="16"/>
  <c r="AK32" i="16"/>
  <c r="AN31" i="16"/>
  <c r="AL31" i="16"/>
  <c r="AK31" i="16"/>
  <c r="AN30" i="16"/>
  <c r="AL30" i="16"/>
  <c r="AK30" i="16"/>
  <c r="AN24" i="16"/>
  <c r="AL24" i="16"/>
  <c r="AK24" i="16"/>
  <c r="AN23" i="16"/>
  <c r="AL23" i="16"/>
  <c r="AK23" i="16"/>
  <c r="AN22" i="16"/>
  <c r="AL22" i="16"/>
  <c r="AK22" i="16"/>
  <c r="AN21" i="16"/>
  <c r="AL21" i="16"/>
  <c r="AK21" i="16"/>
  <c r="AN20" i="16"/>
  <c r="AL20" i="16"/>
  <c r="AK20" i="16"/>
  <c r="AN19" i="16"/>
  <c r="AL19" i="16"/>
  <c r="AK19" i="16"/>
  <c r="AN18" i="16"/>
  <c r="AL18" i="16"/>
  <c r="AK18" i="16"/>
  <c r="AN12" i="16"/>
  <c r="AL12" i="16"/>
  <c r="AK12" i="16"/>
  <c r="AN11" i="16"/>
  <c r="AL11" i="16"/>
  <c r="AK11" i="16"/>
  <c r="AN10" i="16"/>
  <c r="AL10" i="16"/>
  <c r="AK10" i="16"/>
  <c r="AE10" i="16"/>
  <c r="AB10" i="16"/>
  <c r="B6" i="16" s="1"/>
  <c r="AN9" i="16"/>
  <c r="AL9" i="16"/>
  <c r="AK9" i="16"/>
  <c r="AN8" i="16"/>
  <c r="AL8" i="16"/>
  <c r="AK8" i="16"/>
  <c r="AN7" i="16"/>
  <c r="AL7" i="16"/>
  <c r="AK7" i="16"/>
  <c r="AF7" i="16"/>
  <c r="AE7" i="16"/>
  <c r="AD7" i="16"/>
  <c r="Y7" i="16"/>
  <c r="AN6" i="16"/>
  <c r="AL6" i="16"/>
  <c r="AK6" i="16"/>
  <c r="AD4" i="16"/>
  <c r="Y4" i="16"/>
  <c r="AN60" i="15"/>
  <c r="AL60" i="15"/>
  <c r="AK60" i="15"/>
  <c r="AN59" i="15"/>
  <c r="AL59" i="15"/>
  <c r="AK59" i="15"/>
  <c r="AN58" i="15"/>
  <c r="AL58" i="15"/>
  <c r="AK58" i="15"/>
  <c r="AN57" i="15"/>
  <c r="AL57" i="15"/>
  <c r="AK57" i="15"/>
  <c r="AN56" i="15"/>
  <c r="AL56" i="15"/>
  <c r="AK56" i="15"/>
  <c r="AN55" i="15"/>
  <c r="AL55" i="15"/>
  <c r="AK55" i="15"/>
  <c r="AN54" i="15"/>
  <c r="AL54" i="15"/>
  <c r="AK54" i="15"/>
  <c r="AN48" i="15"/>
  <c r="AL48" i="15"/>
  <c r="AK48" i="15"/>
  <c r="AN47" i="15"/>
  <c r="AL47" i="15"/>
  <c r="AK47" i="15"/>
  <c r="AN46" i="15"/>
  <c r="AL46" i="15"/>
  <c r="AK46" i="15"/>
  <c r="AN45" i="15"/>
  <c r="AL45" i="15"/>
  <c r="AK45" i="15"/>
  <c r="AN44" i="15"/>
  <c r="AL44" i="15"/>
  <c r="AK44" i="15"/>
  <c r="AN43" i="15"/>
  <c r="AL43" i="15"/>
  <c r="AK43" i="15"/>
  <c r="AN42" i="15"/>
  <c r="AL42" i="15"/>
  <c r="AK42" i="15"/>
  <c r="AN36" i="15"/>
  <c r="AL36" i="15"/>
  <c r="AK36" i="15"/>
  <c r="AN35" i="15"/>
  <c r="AL35" i="15"/>
  <c r="AK35" i="15"/>
  <c r="AN34" i="15"/>
  <c r="AL34" i="15"/>
  <c r="AK34" i="15"/>
  <c r="AN33" i="15"/>
  <c r="AL33" i="15"/>
  <c r="AK33" i="15"/>
  <c r="AN32" i="15"/>
  <c r="AL32" i="15"/>
  <c r="AK32" i="15"/>
  <c r="AN31" i="15"/>
  <c r="AL31" i="15"/>
  <c r="AK31" i="15"/>
  <c r="AN30" i="15"/>
  <c r="AL30" i="15"/>
  <c r="AK30" i="15"/>
  <c r="AN24" i="15"/>
  <c r="AL24" i="15"/>
  <c r="AK24" i="15"/>
  <c r="AN23" i="15"/>
  <c r="AL23" i="15"/>
  <c r="AK23" i="15"/>
  <c r="AN22" i="15"/>
  <c r="AL22" i="15"/>
  <c r="AK22" i="15"/>
  <c r="AN21" i="15"/>
  <c r="AL21" i="15"/>
  <c r="AK21" i="15"/>
  <c r="AN20" i="15"/>
  <c r="AL20" i="15"/>
  <c r="AK20" i="15"/>
  <c r="AN19" i="15"/>
  <c r="AL19" i="15"/>
  <c r="AK19" i="15"/>
  <c r="AN18" i="15"/>
  <c r="AL18" i="15"/>
  <c r="AK18" i="15"/>
  <c r="AN12" i="15"/>
  <c r="AL12" i="15"/>
  <c r="AK12" i="15"/>
  <c r="AN11" i="15"/>
  <c r="AL11" i="15"/>
  <c r="AK11" i="15"/>
  <c r="AN10" i="15"/>
  <c r="AL10" i="15"/>
  <c r="AK10" i="15"/>
  <c r="AE10" i="15"/>
  <c r="AB10" i="15"/>
  <c r="B6" i="15"/>
  <c r="AN9" i="15"/>
  <c r="AL9" i="15"/>
  <c r="AK9" i="15"/>
  <c r="AN8" i="15"/>
  <c r="AL8" i="15"/>
  <c r="AK8" i="15"/>
  <c r="AN7" i="15"/>
  <c r="AL7" i="15"/>
  <c r="AK7" i="15"/>
  <c r="AF7" i="15"/>
  <c r="AE7" i="15"/>
  <c r="AD7" i="15"/>
  <c r="Y7" i="15"/>
  <c r="AN6" i="15"/>
  <c r="AL6" i="15"/>
  <c r="AK6" i="15"/>
  <c r="AD4" i="15"/>
  <c r="Y4" i="15"/>
  <c r="AD7" i="14"/>
  <c r="AK13" i="16"/>
  <c r="AN13" i="16"/>
  <c r="AK49" i="16"/>
  <c r="AL25" i="16"/>
  <c r="AL13" i="16"/>
  <c r="AN37" i="16"/>
  <c r="AN49" i="16"/>
  <c r="AN25" i="16"/>
  <c r="AL49" i="16"/>
  <c r="AL37" i="16"/>
  <c r="AK37" i="16"/>
  <c r="AK49" i="15"/>
  <c r="AN13" i="15"/>
  <c r="AL49" i="15"/>
  <c r="AN25" i="15"/>
  <c r="AL61" i="15"/>
  <c r="AK61" i="15"/>
  <c r="AN61" i="15"/>
  <c r="AN49" i="15"/>
  <c r="AL25" i="15"/>
  <c r="AK37" i="15"/>
  <c r="AL61" i="16"/>
  <c r="AN61" i="16"/>
  <c r="AK61" i="16"/>
  <c r="AK25" i="16"/>
  <c r="AK13" i="15"/>
  <c r="AK25" i="15"/>
  <c r="AL13" i="15"/>
  <c r="AL37" i="15"/>
  <c r="AN37" i="15"/>
  <c r="B7" i="15"/>
  <c r="AN60" i="14"/>
  <c r="AL60" i="14"/>
  <c r="AK60" i="14"/>
  <c r="AN59" i="14"/>
  <c r="AL59" i="14"/>
  <c r="AK59" i="14"/>
  <c r="AN58" i="14"/>
  <c r="AL58" i="14"/>
  <c r="AK58" i="14"/>
  <c r="AN57" i="14"/>
  <c r="AL57" i="14"/>
  <c r="AK57" i="14"/>
  <c r="AN56" i="14"/>
  <c r="AL56" i="14"/>
  <c r="AK56" i="14"/>
  <c r="AN55" i="14"/>
  <c r="AN61" i="14" s="1"/>
  <c r="AL55" i="14"/>
  <c r="AK55" i="14"/>
  <c r="AN54" i="14"/>
  <c r="AL54" i="14"/>
  <c r="AK54" i="14"/>
  <c r="AN48" i="14"/>
  <c r="AL48" i="14"/>
  <c r="AK48" i="14"/>
  <c r="AN47" i="14"/>
  <c r="AL47" i="14"/>
  <c r="AK47" i="14"/>
  <c r="AN46" i="14"/>
  <c r="AL46" i="14"/>
  <c r="AK46" i="14"/>
  <c r="AN45" i="14"/>
  <c r="AL45" i="14"/>
  <c r="AK45" i="14"/>
  <c r="AN44" i="14"/>
  <c r="AL44" i="14"/>
  <c r="AK44" i="14"/>
  <c r="AN43" i="14"/>
  <c r="AL43" i="14"/>
  <c r="AK43" i="14"/>
  <c r="AN42" i="14"/>
  <c r="AL42" i="14"/>
  <c r="AK42" i="14"/>
  <c r="AE26" i="15"/>
  <c r="AB16" i="15"/>
  <c r="AF26" i="15"/>
  <c r="AK49" i="14"/>
  <c r="AE21" i="26"/>
  <c r="AE21" i="24"/>
  <c r="AL61" i="14"/>
  <c r="AL49" i="14"/>
  <c r="AN49" i="14"/>
  <c r="AK61" i="14"/>
  <c r="AN36" i="14"/>
  <c r="AL36" i="14"/>
  <c r="AK36" i="14"/>
  <c r="AN35" i="14"/>
  <c r="AL35" i="14"/>
  <c r="AK35" i="14"/>
  <c r="AN34" i="14"/>
  <c r="AL34" i="14"/>
  <c r="AK34" i="14"/>
  <c r="AN33" i="14"/>
  <c r="AL33" i="14"/>
  <c r="AK33" i="14"/>
  <c r="AN32" i="14"/>
  <c r="AL32" i="14"/>
  <c r="AK32" i="14"/>
  <c r="AN31" i="14"/>
  <c r="AL31" i="14"/>
  <c r="AK31" i="14"/>
  <c r="AN30" i="14"/>
  <c r="AL30" i="14"/>
  <c r="AK30" i="14"/>
  <c r="AN24" i="14"/>
  <c r="AL24" i="14"/>
  <c r="AK24" i="14"/>
  <c r="AN23" i="14"/>
  <c r="AL23" i="14"/>
  <c r="AK23" i="14"/>
  <c r="AN22" i="14"/>
  <c r="AL22" i="14"/>
  <c r="AK22" i="14"/>
  <c r="AN21" i="14"/>
  <c r="AL21" i="14"/>
  <c r="AK21" i="14"/>
  <c r="AN20" i="14"/>
  <c r="AL20" i="14"/>
  <c r="AK20" i="14"/>
  <c r="AN19" i="14"/>
  <c r="AL19" i="14"/>
  <c r="AK19" i="14"/>
  <c r="AN18" i="14"/>
  <c r="AL18" i="14"/>
  <c r="AK18" i="14"/>
  <c r="AN37" i="14"/>
  <c r="AE21" i="25"/>
  <c r="AF21" i="25" s="1"/>
  <c r="AF21" i="26"/>
  <c r="AF21" i="24"/>
  <c r="AL37" i="14"/>
  <c r="AN25" i="14"/>
  <c r="AL25" i="14"/>
  <c r="AK25" i="14"/>
  <c r="AK37" i="14"/>
  <c r="AL7" i="14"/>
  <c r="AL8" i="14"/>
  <c r="AL9" i="14"/>
  <c r="AL10" i="14"/>
  <c r="AL11" i="14"/>
  <c r="AL12" i="14"/>
  <c r="AL6" i="14"/>
  <c r="AK7" i="14"/>
  <c r="AK8" i="14"/>
  <c r="AK9" i="14"/>
  <c r="AK10" i="14"/>
  <c r="AK11" i="14"/>
  <c r="AK12" i="14"/>
  <c r="AK6" i="14"/>
  <c r="AL13" i="14"/>
  <c r="AE26" i="14"/>
  <c r="AK13" i="14"/>
  <c r="AF26" i="14"/>
  <c r="AB16" i="14"/>
  <c r="AN12" i="14"/>
  <c r="AN11" i="14"/>
  <c r="AN10" i="14"/>
  <c r="AE10" i="14"/>
  <c r="AB10" i="14"/>
  <c r="B6" i="14" s="1"/>
  <c r="AN9" i="14"/>
  <c r="AN8" i="14"/>
  <c r="AN7" i="14"/>
  <c r="AF7" i="14"/>
  <c r="AE7" i="14"/>
  <c r="Y7" i="14"/>
  <c r="AN6" i="14"/>
  <c r="AD4" i="14"/>
  <c r="Y4" i="14"/>
  <c r="AN13" i="14"/>
  <c r="B8" i="15" l="1"/>
  <c r="B7" i="14"/>
  <c r="B8" i="16"/>
  <c r="B9" i="16" s="1"/>
  <c r="B10" i="16" s="1"/>
  <c r="B11" i="16" s="1"/>
  <c r="B12" i="16" s="1"/>
  <c r="B18" i="16" s="1"/>
  <c r="AF21" i="21"/>
  <c r="B7" i="16"/>
  <c r="B9" i="18"/>
  <c r="B6" i="22"/>
  <c r="B7" i="22"/>
  <c r="B8" i="22" s="1"/>
  <c r="B9" i="22" s="1"/>
  <c r="B10" i="22" s="1"/>
  <c r="B11" i="22" s="1"/>
  <c r="B12" i="22" s="1"/>
  <c r="B18" i="22" s="1"/>
  <c r="B7" i="26"/>
  <c r="B8" i="26"/>
  <c r="B9" i="26"/>
  <c r="B6" i="25"/>
  <c r="B7" i="25"/>
  <c r="B8" i="25"/>
  <c r="B9" i="25"/>
  <c r="B10" i="25" s="1"/>
  <c r="B11" i="25" s="1"/>
  <c r="B12" i="25" s="1"/>
  <c r="B18" i="25" s="1"/>
  <c r="B8" i="21"/>
  <c r="AF21" i="22"/>
  <c r="B6" i="23"/>
  <c r="B7" i="23"/>
  <c r="B8" i="23" s="1"/>
  <c r="B9" i="23" s="1"/>
  <c r="B10" i="23" s="1"/>
  <c r="B11" i="23" s="1"/>
  <c r="B12" i="23" s="1"/>
  <c r="B18" i="23" s="1"/>
  <c r="B9" i="19"/>
  <c r="B6" i="20"/>
  <c r="AE26" i="24"/>
  <c r="AB10" i="24"/>
  <c r="B19" i="22" l="1"/>
  <c r="B20" i="22" s="1"/>
  <c r="B21" i="22" s="1"/>
  <c r="B22" i="22" s="1"/>
  <c r="B23" i="22" s="1"/>
  <c r="B24" i="22" s="1"/>
  <c r="B30" i="22" s="1"/>
  <c r="U25" i="22"/>
  <c r="J25" i="22"/>
  <c r="K25" i="22"/>
  <c r="L25" i="22"/>
  <c r="V25" i="22"/>
  <c r="C25" i="22"/>
  <c r="E25" i="22"/>
  <c r="F25" i="22"/>
  <c r="M25" i="22"/>
  <c r="N25" i="22"/>
  <c r="D25" i="22"/>
  <c r="P25" i="22"/>
  <c r="O25" i="22"/>
  <c r="G25" i="22"/>
  <c r="I25" i="22"/>
  <c r="Q25" i="22"/>
  <c r="B19" i="25"/>
  <c r="B20" i="25" s="1"/>
  <c r="B21" i="25" s="1"/>
  <c r="B22" i="25" s="1"/>
  <c r="B23" i="25" s="1"/>
  <c r="B24" i="25" s="1"/>
  <c r="B30" i="25" s="1"/>
  <c r="Q25" i="25"/>
  <c r="J25" i="25"/>
  <c r="D25" i="25"/>
  <c r="K25" i="25"/>
  <c r="M25" i="25"/>
  <c r="N25" i="25"/>
  <c r="P25" i="25"/>
  <c r="B19" i="23"/>
  <c r="B20" i="23" s="1"/>
  <c r="B21" i="23" s="1"/>
  <c r="B22" i="23" s="1"/>
  <c r="B23" i="23" s="1"/>
  <c r="B24" i="23" s="1"/>
  <c r="B30" i="23" s="1"/>
  <c r="B9" i="15"/>
  <c r="I13" i="26"/>
  <c r="L13" i="22"/>
  <c r="I13" i="22"/>
  <c r="F13" i="22"/>
  <c r="V13" i="22"/>
  <c r="D13" i="22"/>
  <c r="M13" i="22"/>
  <c r="O13" i="22"/>
  <c r="Q13" i="22"/>
  <c r="G13" i="22"/>
  <c r="J13" i="22"/>
  <c r="H13" i="22"/>
  <c r="T13" i="22"/>
  <c r="N13" i="22"/>
  <c r="U13" i="22"/>
  <c r="E13" i="22"/>
  <c r="P13" i="22"/>
  <c r="C13" i="22"/>
  <c r="K13" i="22"/>
  <c r="B10" i="19"/>
  <c r="B8" i="14"/>
  <c r="V13" i="26"/>
  <c r="G13" i="23"/>
  <c r="D13" i="23"/>
  <c r="T13" i="23"/>
  <c r="N13" i="23"/>
  <c r="U13" i="23"/>
  <c r="Q13" i="23"/>
  <c r="K13" i="23"/>
  <c r="I13" i="23"/>
  <c r="M13" i="23"/>
  <c r="V13" i="23"/>
  <c r="L13" i="23"/>
  <c r="J13" i="23"/>
  <c r="C13" i="23"/>
  <c r="O13" i="23"/>
  <c r="E13" i="23"/>
  <c r="P13" i="23"/>
  <c r="H13" i="23"/>
  <c r="F13" i="23"/>
  <c r="B10" i="26"/>
  <c r="B11" i="26" s="1"/>
  <c r="B12" i="26" s="1"/>
  <c r="B18" i="26" s="1"/>
  <c r="F25" i="16"/>
  <c r="B19" i="16"/>
  <c r="B20" i="16" s="1"/>
  <c r="B21" i="16" s="1"/>
  <c r="B22" i="16" s="1"/>
  <c r="B23" i="16" s="1"/>
  <c r="B24" i="16" s="1"/>
  <c r="B30" i="16" s="1"/>
  <c r="O25" i="16"/>
  <c r="K25" i="16"/>
  <c r="N25" i="16"/>
  <c r="T25" i="16"/>
  <c r="E25" i="16"/>
  <c r="Q25" i="16"/>
  <c r="P25" i="16"/>
  <c r="U25" i="16"/>
  <c r="D25" i="16"/>
  <c r="M25" i="16"/>
  <c r="L25" i="16"/>
  <c r="G25" i="16"/>
  <c r="Q13" i="25"/>
  <c r="L13" i="25"/>
  <c r="V13" i="25"/>
  <c r="C13" i="25"/>
  <c r="F13" i="25"/>
  <c r="G13" i="25"/>
  <c r="U13" i="25"/>
  <c r="J13" i="25"/>
  <c r="E13" i="25"/>
  <c r="T13" i="25"/>
  <c r="N13" i="25"/>
  <c r="P13" i="25"/>
  <c r="I13" i="25"/>
  <c r="K13" i="25"/>
  <c r="M13" i="25"/>
  <c r="D13" i="25"/>
  <c r="O13" i="25"/>
  <c r="H13" i="25"/>
  <c r="B10" i="18"/>
  <c r="E13" i="26"/>
  <c r="P13" i="20"/>
  <c r="C13" i="20"/>
  <c r="B7" i="20"/>
  <c r="B8" i="20" s="1"/>
  <c r="B9" i="20" s="1"/>
  <c r="B10" i="20" s="1"/>
  <c r="B11" i="20" s="1"/>
  <c r="B12" i="20" s="1"/>
  <c r="B18" i="20" s="1"/>
  <c r="T13" i="20"/>
  <c r="B9" i="21"/>
  <c r="N13" i="16"/>
  <c r="O13" i="16"/>
  <c r="H13" i="16"/>
  <c r="K13" i="16"/>
  <c r="E13" i="16"/>
  <c r="C13" i="16"/>
  <c r="G13" i="16"/>
  <c r="D13" i="16"/>
  <c r="V13" i="16"/>
  <c r="M13" i="16"/>
  <c r="F13" i="16"/>
  <c r="I13" i="16"/>
  <c r="T13" i="16"/>
  <c r="Q13" i="16"/>
  <c r="U13" i="16"/>
  <c r="L13" i="16"/>
  <c r="J13" i="16"/>
  <c r="P13" i="16"/>
  <c r="D13" i="26"/>
  <c r="N13" i="26"/>
  <c r="AB16" i="24"/>
  <c r="AF26" i="24"/>
  <c r="B6" i="24"/>
  <c r="J13" i="20" l="1"/>
  <c r="T25" i="26"/>
  <c r="D25" i="26"/>
  <c r="L25" i="26"/>
  <c r="J25" i="26"/>
  <c r="H25" i="26"/>
  <c r="U25" i="26"/>
  <c r="C25" i="26"/>
  <c r="N25" i="26"/>
  <c r="O25" i="26"/>
  <c r="Q25" i="26"/>
  <c r="P25" i="26"/>
  <c r="E25" i="26"/>
  <c r="M25" i="26"/>
  <c r="B19" i="26"/>
  <c r="B20" i="26" s="1"/>
  <c r="B21" i="26" s="1"/>
  <c r="B22" i="26" s="1"/>
  <c r="B23" i="26" s="1"/>
  <c r="B24" i="26" s="1"/>
  <c r="B30" i="26" s="1"/>
  <c r="AM55" i="23"/>
  <c r="AM35" i="23"/>
  <c r="AM10" i="23"/>
  <c r="AM22" i="23"/>
  <c r="AM21" i="23"/>
  <c r="AM44" i="23"/>
  <c r="AM24" i="23"/>
  <c r="AM9" i="23"/>
  <c r="AM54" i="23"/>
  <c r="AM11" i="23"/>
  <c r="AM34" i="23"/>
  <c r="AM12" i="23"/>
  <c r="AM59" i="23"/>
  <c r="AM31" i="23"/>
  <c r="AM6" i="23"/>
  <c r="AM8" i="23"/>
  <c r="AM56" i="23"/>
  <c r="AM60" i="23"/>
  <c r="AM57" i="23"/>
  <c r="AM58" i="23"/>
  <c r="AM43" i="23"/>
  <c r="AM45" i="23"/>
  <c r="AM33" i="23"/>
  <c r="AM46" i="23"/>
  <c r="AM18" i="23"/>
  <c r="AM20" i="23"/>
  <c r="AM32" i="23"/>
  <c r="AM47" i="23"/>
  <c r="AM48" i="23"/>
  <c r="AM30" i="23"/>
  <c r="AM7" i="23"/>
  <c r="AM36" i="23"/>
  <c r="AM42" i="23"/>
  <c r="AM49" i="23" s="1"/>
  <c r="AM23" i="23"/>
  <c r="AM19" i="23"/>
  <c r="M13" i="26"/>
  <c r="B10" i="15"/>
  <c r="E25" i="23"/>
  <c r="V25" i="23"/>
  <c r="N37" i="25"/>
  <c r="E37" i="25"/>
  <c r="H37" i="25"/>
  <c r="Q37" i="25"/>
  <c r="B31" i="25"/>
  <c r="B32" i="25" s="1"/>
  <c r="B33" i="25" s="1"/>
  <c r="B34" i="25" s="1"/>
  <c r="B35" i="25" s="1"/>
  <c r="B36" i="25" s="1"/>
  <c r="B42" i="25" s="1"/>
  <c r="K37" i="25"/>
  <c r="H13" i="20"/>
  <c r="E13" i="20"/>
  <c r="M13" i="20"/>
  <c r="V25" i="16"/>
  <c r="H25" i="16"/>
  <c r="J13" i="26"/>
  <c r="G13" i="26"/>
  <c r="P13" i="26"/>
  <c r="I25" i="23"/>
  <c r="U25" i="23"/>
  <c r="H25" i="25"/>
  <c r="C25" i="25"/>
  <c r="O25" i="25"/>
  <c r="I37" i="23"/>
  <c r="D37" i="23"/>
  <c r="P37" i="23"/>
  <c r="M37" i="23"/>
  <c r="C37" i="23"/>
  <c r="F37" i="23"/>
  <c r="G37" i="23"/>
  <c r="L37" i="23"/>
  <c r="B31" i="23"/>
  <c r="B32" i="23" s="1"/>
  <c r="B33" i="23" s="1"/>
  <c r="B34" i="23" s="1"/>
  <c r="B35" i="23" s="1"/>
  <c r="B36" i="23" s="1"/>
  <c r="B42" i="23" s="1"/>
  <c r="U37" i="23"/>
  <c r="J37" i="23"/>
  <c r="E37" i="23"/>
  <c r="K37" i="23"/>
  <c r="H37" i="23"/>
  <c r="N37" i="23"/>
  <c r="Q37" i="23"/>
  <c r="B19" i="20"/>
  <c r="B20" i="20" s="1"/>
  <c r="B21" i="20" s="1"/>
  <c r="B22" i="20" s="1"/>
  <c r="B23" i="20" s="1"/>
  <c r="B24" i="20" s="1"/>
  <c r="B30" i="20" s="1"/>
  <c r="H25" i="20"/>
  <c r="L25" i="20"/>
  <c r="N25" i="20"/>
  <c r="E25" i="20"/>
  <c r="I25" i="20"/>
  <c r="M25" i="20"/>
  <c r="I13" i="20"/>
  <c r="K13" i="26"/>
  <c r="O13" i="26"/>
  <c r="O13" i="20"/>
  <c r="G25" i="23"/>
  <c r="U25" i="25"/>
  <c r="F13" i="20"/>
  <c r="G13" i="20"/>
  <c r="B9" i="14"/>
  <c r="L13" i="26"/>
  <c r="K25" i="23"/>
  <c r="Q25" i="23"/>
  <c r="N25" i="23"/>
  <c r="I25" i="25"/>
  <c r="G25" i="25"/>
  <c r="D13" i="20"/>
  <c r="D25" i="23"/>
  <c r="J25" i="23"/>
  <c r="U13" i="26"/>
  <c r="H25" i="23"/>
  <c r="V25" i="25"/>
  <c r="AM21" i="16"/>
  <c r="AM10" i="16"/>
  <c r="AM35" i="16"/>
  <c r="AM57" i="16"/>
  <c r="AM55" i="16"/>
  <c r="AM48" i="16"/>
  <c r="AM22" i="16"/>
  <c r="AM32" i="16"/>
  <c r="AM43" i="16"/>
  <c r="AM8" i="16"/>
  <c r="AM23" i="16"/>
  <c r="AM60" i="16"/>
  <c r="AM47" i="16"/>
  <c r="AM24" i="16"/>
  <c r="AM42" i="16"/>
  <c r="AM49" i="16" s="1"/>
  <c r="AM33" i="16"/>
  <c r="AM44" i="16"/>
  <c r="AM36" i="16"/>
  <c r="AM59" i="16"/>
  <c r="AM34" i="16"/>
  <c r="AM20" i="16"/>
  <c r="AM45" i="16"/>
  <c r="AM7" i="16"/>
  <c r="AM6" i="16"/>
  <c r="AM18" i="16"/>
  <c r="AM11" i="16"/>
  <c r="AM31" i="16"/>
  <c r="AM46" i="16"/>
  <c r="AM12" i="16"/>
  <c r="AM30" i="16"/>
  <c r="AM54" i="16"/>
  <c r="AM61" i="16" s="1"/>
  <c r="AM19" i="16"/>
  <c r="AM58" i="16"/>
  <c r="AM9" i="16"/>
  <c r="AM56" i="16"/>
  <c r="Q13" i="20"/>
  <c r="D37" i="16"/>
  <c r="N37" i="16"/>
  <c r="L37" i="16"/>
  <c r="H37" i="16"/>
  <c r="Q37" i="16"/>
  <c r="V37" i="16"/>
  <c r="P37" i="16"/>
  <c r="B31" i="16"/>
  <c r="B32" i="16" s="1"/>
  <c r="B33" i="16" s="1"/>
  <c r="B34" i="16" s="1"/>
  <c r="B35" i="16" s="1"/>
  <c r="B36" i="16" s="1"/>
  <c r="B42" i="16" s="1"/>
  <c r="F37" i="16"/>
  <c r="U37" i="16"/>
  <c r="K37" i="16"/>
  <c r="J37" i="16"/>
  <c r="E37" i="16"/>
  <c r="I37" i="16"/>
  <c r="G37" i="16"/>
  <c r="M37" i="16"/>
  <c r="C37" i="16"/>
  <c r="T37" i="16"/>
  <c r="B11" i="19"/>
  <c r="T13" i="26"/>
  <c r="M25" i="23"/>
  <c r="O25" i="23"/>
  <c r="C25" i="23"/>
  <c r="T25" i="25"/>
  <c r="L25" i="25"/>
  <c r="V37" i="22"/>
  <c r="B31" i="22"/>
  <c r="B32" i="22" s="1"/>
  <c r="B33" i="22" s="1"/>
  <c r="B34" i="22" s="1"/>
  <c r="B35" i="22" s="1"/>
  <c r="B36" i="22" s="1"/>
  <c r="B42" i="22" s="1"/>
  <c r="M37" i="22"/>
  <c r="Q37" i="22"/>
  <c r="J37" i="22"/>
  <c r="E37" i="22"/>
  <c r="U37" i="22"/>
  <c r="F37" i="22"/>
  <c r="L37" i="22"/>
  <c r="C37" i="22"/>
  <c r="P37" i="22"/>
  <c r="I37" i="22"/>
  <c r="G37" i="22"/>
  <c r="D37" i="22"/>
  <c r="T37" i="22"/>
  <c r="T25" i="23"/>
  <c r="B10" i="21"/>
  <c r="N13" i="20"/>
  <c r="H13" i="26"/>
  <c r="AM34" i="25"/>
  <c r="AM56" i="25"/>
  <c r="AM58" i="25"/>
  <c r="AM54" i="25"/>
  <c r="AM43" i="25"/>
  <c r="AM47" i="25"/>
  <c r="AM45" i="25"/>
  <c r="AM57" i="25"/>
  <c r="AM33" i="25"/>
  <c r="AM55" i="25"/>
  <c r="AM20" i="25"/>
  <c r="AM35" i="25"/>
  <c r="AM42" i="25"/>
  <c r="AM22" i="25"/>
  <c r="AM19" i="25"/>
  <c r="AM31" i="25"/>
  <c r="AM36" i="25"/>
  <c r="AM11" i="25"/>
  <c r="AM59" i="25"/>
  <c r="AM21" i="25"/>
  <c r="AM18" i="25"/>
  <c r="AM6" i="25"/>
  <c r="AM13" i="25" s="1"/>
  <c r="AM7" i="25"/>
  <c r="AM60" i="25"/>
  <c r="AM44" i="25"/>
  <c r="AM24" i="25"/>
  <c r="AM30" i="25"/>
  <c r="AM37" i="25" s="1"/>
  <c r="AM32" i="25"/>
  <c r="AM23" i="25"/>
  <c r="AM8" i="25"/>
  <c r="AM46" i="25"/>
  <c r="AM10" i="25"/>
  <c r="AM12" i="25"/>
  <c r="AM9" i="25"/>
  <c r="AM48" i="25"/>
  <c r="Q13" i="26"/>
  <c r="V13" i="20"/>
  <c r="AM34" i="22"/>
  <c r="AM10" i="22"/>
  <c r="AM20" i="22"/>
  <c r="AM11" i="22"/>
  <c r="AM7" i="22"/>
  <c r="AM23" i="22"/>
  <c r="AM48" i="22"/>
  <c r="AM9" i="22"/>
  <c r="AM6" i="22"/>
  <c r="AM36" i="22"/>
  <c r="AM35" i="22"/>
  <c r="AM42" i="22"/>
  <c r="AM22" i="22"/>
  <c r="AM47" i="22"/>
  <c r="AM57" i="22"/>
  <c r="AM31" i="22"/>
  <c r="AM32" i="22"/>
  <c r="AM55" i="22"/>
  <c r="AM58" i="22"/>
  <c r="AM21" i="22"/>
  <c r="AM44" i="22"/>
  <c r="AM45" i="22"/>
  <c r="AM60" i="22"/>
  <c r="AM56" i="22"/>
  <c r="AM18" i="22"/>
  <c r="AM24" i="22"/>
  <c r="AM12" i="22"/>
  <c r="AM59" i="22"/>
  <c r="AM30" i="22"/>
  <c r="AM37" i="22" s="1"/>
  <c r="AM19" i="22"/>
  <c r="AM8" i="22"/>
  <c r="AM43" i="22"/>
  <c r="AM33" i="22"/>
  <c r="AM46" i="22"/>
  <c r="AM54" i="22"/>
  <c r="P25" i="23"/>
  <c r="K13" i="20"/>
  <c r="L13" i="20"/>
  <c r="U13" i="20"/>
  <c r="F13" i="26"/>
  <c r="B11" i="18"/>
  <c r="J25" i="16"/>
  <c r="I25" i="16"/>
  <c r="C25" i="16"/>
  <c r="C13" i="26"/>
  <c r="L25" i="23"/>
  <c r="F25" i="23"/>
  <c r="F25" i="25"/>
  <c r="E25" i="25"/>
  <c r="T25" i="22"/>
  <c r="H25" i="22"/>
  <c r="J13" i="24"/>
  <c r="M13" i="24"/>
  <c r="D13" i="24"/>
  <c r="N13" i="24"/>
  <c r="O13" i="24"/>
  <c r="B7" i="24"/>
  <c r="B8" i="24" s="1"/>
  <c r="B9" i="24" s="1"/>
  <c r="B10" i="24" s="1"/>
  <c r="B11" i="24" s="1"/>
  <c r="B12" i="24" s="1"/>
  <c r="B18" i="24" s="1"/>
  <c r="AE46" i="16" l="1"/>
  <c r="AE46" i="22"/>
  <c r="AE33" i="16"/>
  <c r="AF33" i="16" s="1"/>
  <c r="B10" i="14"/>
  <c r="B11" i="14" s="1"/>
  <c r="B12" i="14" s="1"/>
  <c r="B18" i="14" s="1"/>
  <c r="U13" i="14"/>
  <c r="L13" i="14"/>
  <c r="B12" i="18"/>
  <c r="N13" i="18"/>
  <c r="AM49" i="22"/>
  <c r="AM25" i="25"/>
  <c r="AM49" i="25"/>
  <c r="B12" i="19"/>
  <c r="E13" i="19" s="1"/>
  <c r="N13" i="19"/>
  <c r="AM37" i="16"/>
  <c r="C13" i="14"/>
  <c r="B43" i="25"/>
  <c r="B44" i="25" s="1"/>
  <c r="B45" i="25" s="1"/>
  <c r="B46" i="25" s="1"/>
  <c r="B47" i="25" s="1"/>
  <c r="B48" i="25" s="1"/>
  <c r="J49" i="25"/>
  <c r="L49" i="25"/>
  <c r="Q49" i="25"/>
  <c r="P49" i="25"/>
  <c r="H49" i="25"/>
  <c r="AE33" i="25" s="1"/>
  <c r="AF33" i="25" s="1"/>
  <c r="I49" i="25"/>
  <c r="V49" i="25"/>
  <c r="C49" i="25"/>
  <c r="F49" i="25"/>
  <c r="D49" i="25"/>
  <c r="N49" i="25"/>
  <c r="AE42" i="25" s="1"/>
  <c r="AF42" i="25" s="1"/>
  <c r="T49" i="25"/>
  <c r="O49" i="25"/>
  <c r="K49" i="25"/>
  <c r="T37" i="25"/>
  <c r="O37" i="25"/>
  <c r="AM25" i="23"/>
  <c r="AM61" i="25"/>
  <c r="B11" i="21"/>
  <c r="K37" i="22"/>
  <c r="N37" i="22"/>
  <c r="P13" i="14"/>
  <c r="AM45" i="26"/>
  <c r="AM31" i="26"/>
  <c r="AM47" i="26"/>
  <c r="AM7" i="26"/>
  <c r="AM34" i="26"/>
  <c r="AM18" i="26"/>
  <c r="AM20" i="26"/>
  <c r="AM57" i="26"/>
  <c r="AM43" i="26"/>
  <c r="AM42" i="26"/>
  <c r="AM49" i="26" s="1"/>
  <c r="AM10" i="26"/>
  <c r="AM19" i="26"/>
  <c r="AM60" i="26"/>
  <c r="AM24" i="26"/>
  <c r="AM36" i="26"/>
  <c r="AM48" i="26"/>
  <c r="AM44" i="26"/>
  <c r="AM12" i="26"/>
  <c r="AM30" i="26"/>
  <c r="AM46" i="26"/>
  <c r="AM54" i="26"/>
  <c r="AM61" i="26" s="1"/>
  <c r="AM21" i="26"/>
  <c r="AM23" i="26"/>
  <c r="AM56" i="26"/>
  <c r="AM8" i="26"/>
  <c r="AM22" i="26"/>
  <c r="AM58" i="26"/>
  <c r="AM55" i="26"/>
  <c r="AM35" i="26"/>
  <c r="AM33" i="26"/>
  <c r="AM11" i="26"/>
  <c r="AM6" i="26"/>
  <c r="AM32" i="26"/>
  <c r="AM9" i="26"/>
  <c r="AM59" i="26"/>
  <c r="J25" i="20"/>
  <c r="K25" i="20"/>
  <c r="V37" i="25"/>
  <c r="AE49" i="25" s="1"/>
  <c r="AF49" i="25" s="1"/>
  <c r="AF16" i="25" s="1"/>
  <c r="G37" i="25"/>
  <c r="G25" i="26"/>
  <c r="AM24" i="20"/>
  <c r="AM46" i="20"/>
  <c r="AM7" i="20"/>
  <c r="AM32" i="20"/>
  <c r="AM12" i="20"/>
  <c r="AM36" i="20"/>
  <c r="AM8" i="20"/>
  <c r="AM22" i="20"/>
  <c r="AM56" i="20"/>
  <c r="AM47" i="20"/>
  <c r="AM43" i="20"/>
  <c r="AM42" i="20"/>
  <c r="AM58" i="20"/>
  <c r="AM30" i="20"/>
  <c r="AM48" i="20"/>
  <c r="AM44" i="20"/>
  <c r="AM34" i="20"/>
  <c r="AM45" i="20"/>
  <c r="AM54" i="20"/>
  <c r="AM60" i="20"/>
  <c r="AM35" i="20"/>
  <c r="AM18" i="20"/>
  <c r="AM55" i="20"/>
  <c r="AM9" i="20"/>
  <c r="AM33" i="20"/>
  <c r="AM57" i="20"/>
  <c r="AM11" i="20"/>
  <c r="AM31" i="20"/>
  <c r="AM20" i="20"/>
  <c r="AM10" i="20"/>
  <c r="AM6" i="20"/>
  <c r="AM59" i="20"/>
  <c r="AM23" i="20"/>
  <c r="AM21" i="20"/>
  <c r="AM19" i="20"/>
  <c r="L37" i="25"/>
  <c r="AE39" i="25" s="1"/>
  <c r="AF39" i="25" s="1"/>
  <c r="G13" i="14"/>
  <c r="F13" i="18"/>
  <c r="O13" i="14"/>
  <c r="T25" i="20"/>
  <c r="V25" i="20"/>
  <c r="G25" i="20"/>
  <c r="M37" i="25"/>
  <c r="U37" i="25"/>
  <c r="AM13" i="23"/>
  <c r="G13" i="18"/>
  <c r="AM13" i="22"/>
  <c r="E13" i="14"/>
  <c r="B31" i="20"/>
  <c r="B32" i="20" s="1"/>
  <c r="B33" i="20" s="1"/>
  <c r="B34" i="20" s="1"/>
  <c r="B35" i="20" s="1"/>
  <c r="B36" i="20" s="1"/>
  <c r="B42" i="20" s="1"/>
  <c r="H37" i="20"/>
  <c r="L37" i="20"/>
  <c r="J37" i="20"/>
  <c r="E37" i="20"/>
  <c r="I37" i="20"/>
  <c r="C37" i="20"/>
  <c r="K37" i="20"/>
  <c r="V37" i="20"/>
  <c r="P37" i="20"/>
  <c r="N37" i="20"/>
  <c r="M37" i="20"/>
  <c r="F37" i="20"/>
  <c r="O37" i="20"/>
  <c r="U37" i="20"/>
  <c r="I37" i="25"/>
  <c r="AM37" i="23"/>
  <c r="J13" i="18"/>
  <c r="O13" i="18"/>
  <c r="AM61" i="22"/>
  <c r="B43" i="22"/>
  <c r="B44" i="22" s="1"/>
  <c r="B45" i="22" s="1"/>
  <c r="B46" i="22" s="1"/>
  <c r="B47" i="22" s="1"/>
  <c r="B48" i="22" s="1"/>
  <c r="V49" i="22"/>
  <c r="AE49" i="22" s="1"/>
  <c r="AF49" i="22" s="1"/>
  <c r="AF16" i="22" s="1"/>
  <c r="F49" i="22"/>
  <c r="P49" i="22"/>
  <c r="J49" i="22"/>
  <c r="U49" i="22"/>
  <c r="D49" i="22"/>
  <c r="M49" i="22"/>
  <c r="AE40" i="22" s="1"/>
  <c r="AF40" i="22" s="1"/>
  <c r="E49" i="22"/>
  <c r="AE28" i="22" s="1"/>
  <c r="AF28" i="22" s="1"/>
  <c r="Q49" i="22"/>
  <c r="O49" i="22"/>
  <c r="D49" i="16"/>
  <c r="N49" i="16"/>
  <c r="AE42" i="16" s="1"/>
  <c r="AF42" i="16" s="1"/>
  <c r="M49" i="16"/>
  <c r="AE40" i="16" s="1"/>
  <c r="AF40" i="16" s="1"/>
  <c r="K49" i="16"/>
  <c r="B43" i="16"/>
  <c r="B44" i="16" s="1"/>
  <c r="B45" i="16" s="1"/>
  <c r="B46" i="16" s="1"/>
  <c r="B47" i="16" s="1"/>
  <c r="B48" i="16" s="1"/>
  <c r="I49" i="16"/>
  <c r="P49" i="16"/>
  <c r="Q49" i="16"/>
  <c r="J49" i="16"/>
  <c r="F49" i="16"/>
  <c r="C49" i="16"/>
  <c r="E49" i="16"/>
  <c r="AE28" i="16" s="1"/>
  <c r="AF28" i="16" s="1"/>
  <c r="H49" i="16"/>
  <c r="U49" i="16"/>
  <c r="V49" i="16"/>
  <c r="AE49" i="16" s="1"/>
  <c r="AF49" i="16" s="1"/>
  <c r="AF16" i="16" s="1"/>
  <c r="O49" i="16"/>
  <c r="T49" i="16"/>
  <c r="AE47" i="16" s="1"/>
  <c r="G49" i="16"/>
  <c r="AE32" i="16" s="1"/>
  <c r="AF32" i="16" s="1"/>
  <c r="L49" i="16"/>
  <c r="AE39" i="16" s="1"/>
  <c r="AF39" i="16" s="1"/>
  <c r="O37" i="16"/>
  <c r="AE41" i="16" s="1"/>
  <c r="AF41" i="16" s="1"/>
  <c r="AM25" i="16"/>
  <c r="O25" i="20"/>
  <c r="U25" i="20"/>
  <c r="D25" i="20"/>
  <c r="O37" i="23"/>
  <c r="T37" i="23"/>
  <c r="J37" i="25"/>
  <c r="D37" i="25"/>
  <c r="K25" i="26"/>
  <c r="V25" i="26"/>
  <c r="T13" i="14"/>
  <c r="H13" i="14"/>
  <c r="V13" i="18"/>
  <c r="AM25" i="22"/>
  <c r="F25" i="20"/>
  <c r="Q25" i="20"/>
  <c r="O37" i="22"/>
  <c r="AE41" i="22" s="1"/>
  <c r="AF41" i="22" s="1"/>
  <c r="H37" i="22"/>
  <c r="Q13" i="19"/>
  <c r="AM13" i="16"/>
  <c r="C25" i="20"/>
  <c r="P25" i="20"/>
  <c r="B43" i="23"/>
  <c r="B44" i="23" s="1"/>
  <c r="B45" i="23" s="1"/>
  <c r="B46" i="23" s="1"/>
  <c r="B47" i="23" s="1"/>
  <c r="B48" i="23" s="1"/>
  <c r="B54" i="23" s="1"/>
  <c r="V49" i="23"/>
  <c r="I49" i="23"/>
  <c r="O49" i="23"/>
  <c r="N49" i="23"/>
  <c r="Q49" i="23"/>
  <c r="V37" i="23"/>
  <c r="P37" i="25"/>
  <c r="C37" i="25"/>
  <c r="F37" i="25"/>
  <c r="B11" i="15"/>
  <c r="AM61" i="23"/>
  <c r="K37" i="26"/>
  <c r="P37" i="26"/>
  <c r="F37" i="26"/>
  <c r="V37" i="26"/>
  <c r="J37" i="26"/>
  <c r="G37" i="26"/>
  <c r="B31" i="26"/>
  <c r="B32" i="26" s="1"/>
  <c r="B33" i="26" s="1"/>
  <c r="B34" i="26" s="1"/>
  <c r="B35" i="26" s="1"/>
  <c r="B36" i="26" s="1"/>
  <c r="B42" i="26" s="1"/>
  <c r="T37" i="26"/>
  <c r="C37" i="26"/>
  <c r="U37" i="26"/>
  <c r="E37" i="26"/>
  <c r="H37" i="26"/>
  <c r="N37" i="26"/>
  <c r="O37" i="26"/>
  <c r="Q37" i="26"/>
  <c r="I37" i="26"/>
  <c r="D37" i="26"/>
  <c r="L37" i="26"/>
  <c r="M37" i="26"/>
  <c r="F25" i="26"/>
  <c r="I25" i="26"/>
  <c r="L13" i="19"/>
  <c r="P13" i="24"/>
  <c r="K13" i="24"/>
  <c r="H13" i="24"/>
  <c r="I13" i="24"/>
  <c r="T13" i="24"/>
  <c r="V13" i="24"/>
  <c r="G13" i="24"/>
  <c r="Q13" i="24"/>
  <c r="F13" i="24"/>
  <c r="B19" i="24"/>
  <c r="B20" i="24" s="1"/>
  <c r="B21" i="24" s="1"/>
  <c r="B22" i="24" s="1"/>
  <c r="B23" i="24" s="1"/>
  <c r="B24" i="24" s="1"/>
  <c r="B30" i="24" s="1"/>
  <c r="M25" i="24"/>
  <c r="I25" i="24"/>
  <c r="U13" i="24"/>
  <c r="AM11" i="24" s="1"/>
  <c r="E13" i="24"/>
  <c r="C13" i="24"/>
  <c r="L13" i="24"/>
  <c r="AE41" i="23" l="1"/>
  <c r="AF41" i="23" s="1"/>
  <c r="AE46" i="25"/>
  <c r="AF46" i="16"/>
  <c r="AF14" i="16"/>
  <c r="O61" i="23"/>
  <c r="Q61" i="23"/>
  <c r="T61" i="23"/>
  <c r="N61" i="23"/>
  <c r="AE42" i="23" s="1"/>
  <c r="AF42" i="23" s="1"/>
  <c r="J61" i="23"/>
  <c r="D61" i="23"/>
  <c r="G61" i="23"/>
  <c r="P61" i="23"/>
  <c r="L61" i="23"/>
  <c r="B55" i="23"/>
  <c r="B56" i="23" s="1"/>
  <c r="B57" i="23" s="1"/>
  <c r="B58" i="23" s="1"/>
  <c r="B59" i="23" s="1"/>
  <c r="B60" i="23" s="1"/>
  <c r="I61" i="23"/>
  <c r="C61" i="23"/>
  <c r="E61" i="23"/>
  <c r="AE25" i="16"/>
  <c r="AM13" i="20"/>
  <c r="AM13" i="26"/>
  <c r="B12" i="21"/>
  <c r="P13" i="21" s="1"/>
  <c r="C13" i="21"/>
  <c r="H13" i="21"/>
  <c r="D13" i="21"/>
  <c r="L13" i="21"/>
  <c r="T13" i="19"/>
  <c r="B18" i="18"/>
  <c r="T13" i="18"/>
  <c r="L13" i="18"/>
  <c r="E13" i="18"/>
  <c r="K13" i="18"/>
  <c r="P25" i="14"/>
  <c r="G25" i="14"/>
  <c r="K25" i="14"/>
  <c r="F25" i="14"/>
  <c r="D25" i="14"/>
  <c r="O25" i="14"/>
  <c r="H25" i="14"/>
  <c r="J25" i="14"/>
  <c r="V25" i="14"/>
  <c r="M25" i="14"/>
  <c r="L25" i="14"/>
  <c r="B19" i="14"/>
  <c r="B20" i="14" s="1"/>
  <c r="B21" i="14" s="1"/>
  <c r="B22" i="14" s="1"/>
  <c r="B23" i="14" s="1"/>
  <c r="B24" i="14" s="1"/>
  <c r="B30" i="14" s="1"/>
  <c r="J25" i="24"/>
  <c r="B12" i="15"/>
  <c r="H13" i="15" s="1"/>
  <c r="T13" i="15"/>
  <c r="I13" i="15"/>
  <c r="G13" i="15"/>
  <c r="O13" i="15"/>
  <c r="J13" i="15"/>
  <c r="C49" i="23"/>
  <c r="P49" i="23"/>
  <c r="C49" i="22"/>
  <c r="K49" i="22"/>
  <c r="O49" i="20"/>
  <c r="U49" i="20"/>
  <c r="M49" i="20"/>
  <c r="C49" i="20"/>
  <c r="T49" i="20"/>
  <c r="B43" i="20"/>
  <c r="B44" i="20" s="1"/>
  <c r="B45" i="20" s="1"/>
  <c r="B46" i="20" s="1"/>
  <c r="B47" i="20" s="1"/>
  <c r="B48" i="20" s="1"/>
  <c r="B54" i="20" s="1"/>
  <c r="P49" i="20"/>
  <c r="I49" i="20"/>
  <c r="V49" i="20"/>
  <c r="E49" i="20"/>
  <c r="AM25" i="20"/>
  <c r="AM37" i="20"/>
  <c r="AE24" i="25"/>
  <c r="K13" i="14"/>
  <c r="B18" i="19"/>
  <c r="V13" i="19"/>
  <c r="H13" i="19"/>
  <c r="AF15" i="16"/>
  <c r="AF47" i="16"/>
  <c r="AE35" i="16"/>
  <c r="AF35" i="16" s="1"/>
  <c r="AM25" i="26"/>
  <c r="M13" i="19"/>
  <c r="AF46" i="22"/>
  <c r="AF14" i="22"/>
  <c r="C25" i="24"/>
  <c r="J49" i="23"/>
  <c r="C13" i="18"/>
  <c r="M13" i="14"/>
  <c r="D13" i="19"/>
  <c r="AM61" i="20"/>
  <c r="V13" i="14"/>
  <c r="AE42" i="22"/>
  <c r="AF42" i="22" s="1"/>
  <c r="F13" i="19"/>
  <c r="D13" i="18"/>
  <c r="J13" i="14"/>
  <c r="V13" i="15"/>
  <c r="AE34" i="16"/>
  <c r="AF34" i="16" s="1"/>
  <c r="H49" i="23"/>
  <c r="AE24" i="16"/>
  <c r="G25" i="24"/>
  <c r="M49" i="23"/>
  <c r="L49" i="23"/>
  <c r="AM49" i="20"/>
  <c r="G13" i="19"/>
  <c r="I13" i="18"/>
  <c r="D49" i="23"/>
  <c r="F13" i="14"/>
  <c r="V25" i="24"/>
  <c r="P25" i="24"/>
  <c r="T49" i="23"/>
  <c r="G49" i="23"/>
  <c r="AE32" i="23" s="1"/>
  <c r="AF32" i="23" s="1"/>
  <c r="Q13" i="18"/>
  <c r="G49" i="22"/>
  <c r="AE32" i="22" s="1"/>
  <c r="AF32" i="22" s="1"/>
  <c r="I49" i="22"/>
  <c r="T49" i="22"/>
  <c r="AE47" i="22" s="1"/>
  <c r="T37" i="20"/>
  <c r="G37" i="20"/>
  <c r="K13" i="21"/>
  <c r="K13" i="19"/>
  <c r="AE41" i="25"/>
  <c r="AF41" i="25" s="1"/>
  <c r="U49" i="25"/>
  <c r="E49" i="25"/>
  <c r="AE28" i="25" s="1"/>
  <c r="AF28" i="25" s="1"/>
  <c r="U13" i="19"/>
  <c r="P13" i="19"/>
  <c r="H13" i="18"/>
  <c r="N13" i="14"/>
  <c r="AM44" i="14"/>
  <c r="AM43" i="14"/>
  <c r="AM36" i="14"/>
  <c r="AM7" i="14"/>
  <c r="AM33" i="14"/>
  <c r="AM12" i="14"/>
  <c r="AM21" i="14"/>
  <c r="AM48" i="14"/>
  <c r="AM19" i="14"/>
  <c r="AM42" i="14"/>
  <c r="AM35" i="14"/>
  <c r="AM34" i="14"/>
  <c r="AM6" i="14"/>
  <c r="AM13" i="14" s="1"/>
  <c r="AM60" i="14"/>
  <c r="AM32" i="14"/>
  <c r="AM11" i="14"/>
  <c r="AM55" i="14"/>
  <c r="AM22" i="14"/>
  <c r="AM20" i="14"/>
  <c r="AM54" i="14"/>
  <c r="AM47" i="14"/>
  <c r="AM59" i="14"/>
  <c r="AM58" i="14"/>
  <c r="AM31" i="14"/>
  <c r="AM30" i="14"/>
  <c r="AM8" i="14"/>
  <c r="AM57" i="14"/>
  <c r="AM56" i="14"/>
  <c r="AM24" i="14"/>
  <c r="AM23" i="14"/>
  <c r="AM9" i="14"/>
  <c r="AM10" i="14"/>
  <c r="AM45" i="14"/>
  <c r="AM18" i="14"/>
  <c r="AM46" i="14"/>
  <c r="E49" i="23"/>
  <c r="J13" i="19"/>
  <c r="Q25" i="24"/>
  <c r="AE25" i="25"/>
  <c r="I13" i="19"/>
  <c r="P13" i="18"/>
  <c r="Q13" i="14"/>
  <c r="E25" i="24"/>
  <c r="F25" i="24"/>
  <c r="B43" i="26"/>
  <c r="B44" i="26" s="1"/>
  <c r="B45" i="26" s="1"/>
  <c r="B46" i="26" s="1"/>
  <c r="B47" i="26" s="1"/>
  <c r="B48" i="26" s="1"/>
  <c r="B54" i="26" s="1"/>
  <c r="D49" i="26"/>
  <c r="F49" i="26"/>
  <c r="O49" i="26"/>
  <c r="K49" i="26"/>
  <c r="E49" i="26"/>
  <c r="M49" i="26"/>
  <c r="U49" i="26"/>
  <c r="E13" i="15"/>
  <c r="U49" i="23"/>
  <c r="K49" i="23"/>
  <c r="F49" i="23"/>
  <c r="D13" i="14"/>
  <c r="N49" i="22"/>
  <c r="H49" i="22"/>
  <c r="AE33" i="22" s="1"/>
  <c r="AF33" i="22" s="1"/>
  <c r="L49" i="22"/>
  <c r="AE39" i="22" s="1"/>
  <c r="AF39" i="22" s="1"/>
  <c r="D37" i="20"/>
  <c r="Q37" i="20"/>
  <c r="U13" i="18"/>
  <c r="AM37" i="26"/>
  <c r="AE47" i="25"/>
  <c r="M49" i="25"/>
  <c r="AE40" i="25" s="1"/>
  <c r="AF40" i="25" s="1"/>
  <c r="G49" i="25"/>
  <c r="AE32" i="25" s="1"/>
  <c r="AF32" i="25" s="1"/>
  <c r="C13" i="19"/>
  <c r="O13" i="19"/>
  <c r="M13" i="18"/>
  <c r="I13" i="14"/>
  <c r="D25" i="24"/>
  <c r="K25" i="24"/>
  <c r="N25" i="24"/>
  <c r="AM36" i="24"/>
  <c r="AM35" i="24"/>
  <c r="AM20" i="24"/>
  <c r="AM60" i="24"/>
  <c r="AM44" i="24"/>
  <c r="AM9" i="24"/>
  <c r="AM34" i="24"/>
  <c r="AM32" i="24"/>
  <c r="AM54" i="24"/>
  <c r="AM59" i="24"/>
  <c r="AM23" i="24"/>
  <c r="AM21" i="24"/>
  <c r="AM18" i="24"/>
  <c r="AM48" i="24"/>
  <c r="AM55" i="24"/>
  <c r="AM7" i="24"/>
  <c r="AM24" i="24"/>
  <c r="AM10" i="24"/>
  <c r="AM33" i="24"/>
  <c r="AM42" i="24"/>
  <c r="AM12" i="24"/>
  <c r="AM22" i="24"/>
  <c r="AM19" i="24"/>
  <c r="AM6" i="24"/>
  <c r="AM43" i="24"/>
  <c r="AM30" i="24"/>
  <c r="AM8" i="24"/>
  <c r="AM58" i="24"/>
  <c r="AM56" i="24"/>
  <c r="AM31" i="24"/>
  <c r="AM46" i="24"/>
  <c r="AM45" i="24"/>
  <c r="AM47" i="24"/>
  <c r="AM57" i="24"/>
  <c r="B31" i="24"/>
  <c r="B32" i="24" s="1"/>
  <c r="B33" i="24" s="1"/>
  <c r="B34" i="24" s="1"/>
  <c r="B35" i="24" s="1"/>
  <c r="B36" i="24" s="1"/>
  <c r="B42" i="24" s="1"/>
  <c r="H25" i="24"/>
  <c r="U25" i="24"/>
  <c r="T25" i="24"/>
  <c r="L25" i="24"/>
  <c r="O25" i="24"/>
  <c r="AE46" i="20" l="1"/>
  <c r="AE41" i="20"/>
  <c r="AF41" i="20" s="1"/>
  <c r="AE40" i="20"/>
  <c r="AF40" i="20" s="1"/>
  <c r="U37" i="24"/>
  <c r="AE28" i="23"/>
  <c r="AF28" i="23" s="1"/>
  <c r="AE32" i="20"/>
  <c r="AF32" i="20" s="1"/>
  <c r="K13" i="15"/>
  <c r="N13" i="15"/>
  <c r="F13" i="21"/>
  <c r="U13" i="21"/>
  <c r="AF25" i="16"/>
  <c r="AB14" i="16"/>
  <c r="AE47" i="23"/>
  <c r="C37" i="24"/>
  <c r="Q37" i="24"/>
  <c r="N49" i="26"/>
  <c r="Q49" i="26"/>
  <c r="H49" i="26"/>
  <c r="AM61" i="14"/>
  <c r="Q49" i="20"/>
  <c r="G49" i="20"/>
  <c r="AE24" i="22"/>
  <c r="AE34" i="22"/>
  <c r="AF34" i="22" s="1"/>
  <c r="AE25" i="22"/>
  <c r="AE35" i="22"/>
  <c r="AF35" i="22" s="1"/>
  <c r="Q13" i="15"/>
  <c r="L13" i="15"/>
  <c r="N25" i="14"/>
  <c r="U25" i="14"/>
  <c r="M13" i="21"/>
  <c r="I13" i="21"/>
  <c r="H61" i="23"/>
  <c r="AE33" i="23" s="1"/>
  <c r="AF33" i="23" s="1"/>
  <c r="V61" i="23"/>
  <c r="AE49" i="23" s="1"/>
  <c r="AF49" i="23" s="1"/>
  <c r="AF16" i="23" s="1"/>
  <c r="M61" i="23"/>
  <c r="AE40" i="23" s="1"/>
  <c r="AF40" i="23" s="1"/>
  <c r="AF46" i="25"/>
  <c r="AF14" i="25"/>
  <c r="AM55" i="19"/>
  <c r="AM11" i="19"/>
  <c r="AM57" i="19"/>
  <c r="AM30" i="19"/>
  <c r="AM33" i="19"/>
  <c r="AM44" i="19"/>
  <c r="AM58" i="19"/>
  <c r="AM56" i="19"/>
  <c r="AM31" i="19"/>
  <c r="AM43" i="19"/>
  <c r="AM34" i="19"/>
  <c r="AM45" i="19"/>
  <c r="AM47" i="19"/>
  <c r="AM18" i="19"/>
  <c r="AM22" i="19"/>
  <c r="AM8" i="19"/>
  <c r="AM12" i="19"/>
  <c r="AM9" i="19"/>
  <c r="AM21" i="19"/>
  <c r="AM36" i="19"/>
  <c r="AM59" i="19"/>
  <c r="AM42" i="19"/>
  <c r="AM48" i="19"/>
  <c r="AM35" i="19"/>
  <c r="AM7" i="19"/>
  <c r="AM54" i="19"/>
  <c r="AM60" i="19"/>
  <c r="AM46" i="19"/>
  <c r="AM20" i="19"/>
  <c r="AM10" i="19"/>
  <c r="AM32" i="19"/>
  <c r="AM24" i="19"/>
  <c r="AM6" i="19"/>
  <c r="AM13" i="19" s="1"/>
  <c r="AM23" i="19"/>
  <c r="AM19" i="19"/>
  <c r="AE39" i="23"/>
  <c r="AF39" i="23" s="1"/>
  <c r="I37" i="24"/>
  <c r="U61" i="26"/>
  <c r="AE46" i="26" s="1"/>
  <c r="I61" i="26"/>
  <c r="F61" i="26"/>
  <c r="N61" i="26"/>
  <c r="V61" i="26"/>
  <c r="B55" i="26"/>
  <c r="B56" i="26" s="1"/>
  <c r="B57" i="26" s="1"/>
  <c r="B58" i="26" s="1"/>
  <c r="B59" i="26" s="1"/>
  <c r="B60" i="26" s="1"/>
  <c r="Q61" i="26"/>
  <c r="T61" i="26"/>
  <c r="H61" i="26"/>
  <c r="D61" i="26"/>
  <c r="L61" i="26"/>
  <c r="O61" i="26"/>
  <c r="AE41" i="26" s="1"/>
  <c r="AF41" i="26" s="1"/>
  <c r="E61" i="26"/>
  <c r="AE28" i="26" s="1"/>
  <c r="AF28" i="26" s="1"/>
  <c r="C61" i="26"/>
  <c r="AM37" i="14"/>
  <c r="K61" i="20"/>
  <c r="P61" i="20"/>
  <c r="H61" i="20"/>
  <c r="O61" i="20"/>
  <c r="L61" i="20"/>
  <c r="M61" i="20"/>
  <c r="G61" i="20"/>
  <c r="J61" i="20"/>
  <c r="E61" i="20"/>
  <c r="AE28" i="20" s="1"/>
  <c r="AF28" i="20" s="1"/>
  <c r="C61" i="20"/>
  <c r="F61" i="20"/>
  <c r="B55" i="20"/>
  <c r="B56" i="20" s="1"/>
  <c r="B57" i="20" s="1"/>
  <c r="B58" i="20" s="1"/>
  <c r="B59" i="20" s="1"/>
  <c r="B60" i="20" s="1"/>
  <c r="Q61" i="20" s="1"/>
  <c r="U61" i="20"/>
  <c r="T61" i="20"/>
  <c r="AE47" i="20" s="1"/>
  <c r="I61" i="20"/>
  <c r="V61" i="20"/>
  <c r="AE49" i="20" s="1"/>
  <c r="AF49" i="20" s="1"/>
  <c r="AF16" i="20" s="1"/>
  <c r="L49" i="20"/>
  <c r="AE34" i="23"/>
  <c r="AF34" i="23" s="1"/>
  <c r="AE24" i="23"/>
  <c r="AE35" i="23"/>
  <c r="AF35" i="23" s="1"/>
  <c r="AE25" i="23"/>
  <c r="U13" i="15"/>
  <c r="C25" i="18"/>
  <c r="B19" i="18"/>
  <c r="B20" i="18" s="1"/>
  <c r="B21" i="18" s="1"/>
  <c r="B22" i="18" s="1"/>
  <c r="B23" i="18" s="1"/>
  <c r="B24" i="18" s="1"/>
  <c r="B30" i="18" s="1"/>
  <c r="F25" i="18"/>
  <c r="K25" i="18"/>
  <c r="E25" i="18"/>
  <c r="N25" i="18"/>
  <c r="P25" i="18"/>
  <c r="I25" i="18"/>
  <c r="M25" i="18"/>
  <c r="G25" i="18"/>
  <c r="D25" i="18"/>
  <c r="L25" i="18"/>
  <c r="U25" i="18"/>
  <c r="T25" i="18"/>
  <c r="Q25" i="18"/>
  <c r="O13" i="21"/>
  <c r="T37" i="24"/>
  <c r="AM25" i="14"/>
  <c r="AF15" i="22"/>
  <c r="AF47" i="22"/>
  <c r="AF15" i="25"/>
  <c r="AF47" i="25"/>
  <c r="P49" i="26"/>
  <c r="G49" i="26"/>
  <c r="N13" i="21"/>
  <c r="AE35" i="25"/>
  <c r="AF35" i="25" s="1"/>
  <c r="L37" i="24"/>
  <c r="L49" i="26"/>
  <c r="I49" i="26"/>
  <c r="K37" i="24"/>
  <c r="V49" i="26"/>
  <c r="T49" i="26"/>
  <c r="AB15" i="16"/>
  <c r="AF24" i="16"/>
  <c r="AF50" i="16" s="1"/>
  <c r="AE50" i="16"/>
  <c r="D49" i="20"/>
  <c r="J49" i="20"/>
  <c r="H49" i="20"/>
  <c r="AE33" i="20" s="1"/>
  <c r="AF33" i="20" s="1"/>
  <c r="C13" i="15"/>
  <c r="K37" i="14"/>
  <c r="Q37" i="14"/>
  <c r="O37" i="14"/>
  <c r="U37" i="14"/>
  <c r="I37" i="14"/>
  <c r="D37" i="14"/>
  <c r="H37" i="14"/>
  <c r="B31" i="14"/>
  <c r="B32" i="14" s="1"/>
  <c r="B33" i="14" s="1"/>
  <c r="B34" i="14" s="1"/>
  <c r="B35" i="14" s="1"/>
  <c r="B36" i="14" s="1"/>
  <c r="B42" i="14" s="1"/>
  <c r="N37" i="14"/>
  <c r="L37" i="14"/>
  <c r="C25" i="14"/>
  <c r="T25" i="14"/>
  <c r="F61" i="23"/>
  <c r="AE34" i="25"/>
  <c r="AF34" i="25" s="1"/>
  <c r="P37" i="24"/>
  <c r="U25" i="19"/>
  <c r="P25" i="19"/>
  <c r="T25" i="19"/>
  <c r="N25" i="19"/>
  <c r="K25" i="19"/>
  <c r="F25" i="19"/>
  <c r="D25" i="19"/>
  <c r="Q25" i="19"/>
  <c r="J25" i="19"/>
  <c r="G25" i="19"/>
  <c r="M25" i="19"/>
  <c r="C25" i="19"/>
  <c r="B19" i="19"/>
  <c r="B20" i="19" s="1"/>
  <c r="B21" i="19" s="1"/>
  <c r="B22" i="19" s="1"/>
  <c r="B23" i="19" s="1"/>
  <c r="B24" i="19" s="1"/>
  <c r="B30" i="19" s="1"/>
  <c r="V25" i="19"/>
  <c r="O25" i="19"/>
  <c r="E25" i="19"/>
  <c r="O37" i="24"/>
  <c r="AM49" i="14"/>
  <c r="AB15" i="25"/>
  <c r="AF24" i="25"/>
  <c r="H37" i="24"/>
  <c r="AF25" i="25"/>
  <c r="AB14" i="25"/>
  <c r="B18" i="15"/>
  <c r="P13" i="15"/>
  <c r="F13" i="15"/>
  <c r="B18" i="21"/>
  <c r="T13" i="21"/>
  <c r="V13" i="21"/>
  <c r="J13" i="21"/>
  <c r="D37" i="24"/>
  <c r="Q13" i="21"/>
  <c r="E37" i="24"/>
  <c r="J37" i="24"/>
  <c r="N37" i="24"/>
  <c r="AM34" i="18"/>
  <c r="AM45" i="18"/>
  <c r="AM56" i="18"/>
  <c r="AM24" i="18"/>
  <c r="AM35" i="18"/>
  <c r="AM60" i="18"/>
  <c r="AM10" i="18"/>
  <c r="AM36" i="18"/>
  <c r="AM23" i="18"/>
  <c r="AM44" i="18"/>
  <c r="AM54" i="18"/>
  <c r="AM30" i="18"/>
  <c r="AM37" i="18" s="1"/>
  <c r="AM12" i="18"/>
  <c r="AM9" i="18"/>
  <c r="AM11" i="18"/>
  <c r="AM48" i="18"/>
  <c r="AM20" i="18"/>
  <c r="AM46" i="18"/>
  <c r="AM57" i="18"/>
  <c r="AM61" i="18" s="1"/>
  <c r="AM8" i="18"/>
  <c r="AM21" i="18"/>
  <c r="AM33" i="18"/>
  <c r="AM18" i="18"/>
  <c r="AM6" i="18"/>
  <c r="AM59" i="18"/>
  <c r="AM42" i="18"/>
  <c r="AM55" i="18"/>
  <c r="AM31" i="18"/>
  <c r="AM7" i="18"/>
  <c r="AM19" i="18"/>
  <c r="AM32" i="18"/>
  <c r="AM22" i="18"/>
  <c r="AM47" i="18"/>
  <c r="AM58" i="18"/>
  <c r="AM43" i="18"/>
  <c r="J49" i="26"/>
  <c r="C49" i="26"/>
  <c r="K49" i="20"/>
  <c r="F49" i="20"/>
  <c r="N49" i="20"/>
  <c r="M13" i="15"/>
  <c r="D13" i="15"/>
  <c r="I25" i="14"/>
  <c r="Q25" i="14"/>
  <c r="E25" i="14"/>
  <c r="G13" i="21"/>
  <c r="E13" i="21"/>
  <c r="K61" i="23"/>
  <c r="U61" i="23"/>
  <c r="AE46" i="23" s="1"/>
  <c r="F37" i="24"/>
  <c r="G37" i="24"/>
  <c r="AM13" i="24"/>
  <c r="AM61" i="24"/>
  <c r="I49" i="24"/>
  <c r="V49" i="24"/>
  <c r="B43" i="24"/>
  <c r="B44" i="24" s="1"/>
  <c r="B45" i="24" s="1"/>
  <c r="B46" i="24" s="1"/>
  <c r="B47" i="24" s="1"/>
  <c r="B48" i="24" s="1"/>
  <c r="Q49" i="24" s="1"/>
  <c r="J49" i="24"/>
  <c r="AM49" i="24"/>
  <c r="AM25" i="24"/>
  <c r="M37" i="24"/>
  <c r="V37" i="24"/>
  <c r="AM37" i="24"/>
  <c r="AF46" i="23" l="1"/>
  <c r="AF14" i="23"/>
  <c r="AE39" i="14"/>
  <c r="AF39" i="14" s="1"/>
  <c r="AF46" i="26"/>
  <c r="AF14" i="26"/>
  <c r="AM37" i="19"/>
  <c r="G25" i="15"/>
  <c r="O25" i="15"/>
  <c r="J25" i="15"/>
  <c r="F25" i="15"/>
  <c r="C25" i="15"/>
  <c r="M25" i="15"/>
  <c r="Q25" i="15"/>
  <c r="H25" i="15"/>
  <c r="I25" i="15"/>
  <c r="E25" i="15"/>
  <c r="D25" i="15"/>
  <c r="V25" i="15"/>
  <c r="B19" i="15"/>
  <c r="B20" i="15" s="1"/>
  <c r="B21" i="15" s="1"/>
  <c r="B22" i="15" s="1"/>
  <c r="B23" i="15" s="1"/>
  <c r="B24" i="15" s="1"/>
  <c r="B30" i="15" s="1"/>
  <c r="L25" i="15"/>
  <c r="N25" i="15"/>
  <c r="K25" i="15"/>
  <c r="AE39" i="20"/>
  <c r="AF39" i="20" s="1"/>
  <c r="AM49" i="18"/>
  <c r="Q49" i="14"/>
  <c r="D49" i="14"/>
  <c r="N49" i="14"/>
  <c r="AE42" i="14" s="1"/>
  <c r="AF42" i="14" s="1"/>
  <c r="B43" i="14"/>
  <c r="B44" i="14" s="1"/>
  <c r="B45" i="14" s="1"/>
  <c r="B46" i="14" s="1"/>
  <c r="B47" i="14" s="1"/>
  <c r="B48" i="14" s="1"/>
  <c r="M49" i="14"/>
  <c r="F49" i="14"/>
  <c r="I49" i="14"/>
  <c r="O49" i="14"/>
  <c r="AE41" i="14" s="1"/>
  <c r="AF41" i="14" s="1"/>
  <c r="E49" i="14"/>
  <c r="K49" i="14"/>
  <c r="U49" i="14"/>
  <c r="T49" i="14"/>
  <c r="L49" i="14"/>
  <c r="G49" i="14"/>
  <c r="P49" i="14"/>
  <c r="C49" i="14"/>
  <c r="V49" i="14"/>
  <c r="J49" i="14"/>
  <c r="F37" i="14"/>
  <c r="D37" i="18"/>
  <c r="G37" i="18"/>
  <c r="T37" i="18"/>
  <c r="V37" i="18"/>
  <c r="F37" i="18"/>
  <c r="B31" i="18"/>
  <c r="B32" i="18" s="1"/>
  <c r="B33" i="18" s="1"/>
  <c r="B34" i="18" s="1"/>
  <c r="B35" i="18" s="1"/>
  <c r="B36" i="18" s="1"/>
  <c r="B42" i="18" s="1"/>
  <c r="M37" i="18"/>
  <c r="I37" i="18"/>
  <c r="U37" i="18"/>
  <c r="N37" i="18"/>
  <c r="Q37" i="18"/>
  <c r="O37" i="18"/>
  <c r="P37" i="18"/>
  <c r="K37" i="18"/>
  <c r="C37" i="18"/>
  <c r="AM61" i="19"/>
  <c r="AE33" i="26"/>
  <c r="AF33" i="26" s="1"/>
  <c r="AM58" i="21"/>
  <c r="AM18" i="21"/>
  <c r="AM59" i="21"/>
  <c r="AM11" i="21"/>
  <c r="AM55" i="21"/>
  <c r="AM45" i="21"/>
  <c r="AM57" i="21"/>
  <c r="AM48" i="21"/>
  <c r="AM22" i="21"/>
  <c r="AM44" i="21"/>
  <c r="AM35" i="21"/>
  <c r="AM32" i="21"/>
  <c r="AM30" i="21"/>
  <c r="AM37" i="21" s="1"/>
  <c r="AM34" i="21"/>
  <c r="AM33" i="21"/>
  <c r="AM46" i="21"/>
  <c r="AM20" i="21"/>
  <c r="AM42" i="21"/>
  <c r="AM21" i="21"/>
  <c r="AM36" i="21"/>
  <c r="AM8" i="21"/>
  <c r="AM31" i="21"/>
  <c r="AM23" i="21"/>
  <c r="AM56" i="21"/>
  <c r="AM43" i="21"/>
  <c r="AM9" i="21"/>
  <c r="AM6" i="21"/>
  <c r="AM19" i="21"/>
  <c r="AM24" i="21"/>
  <c r="AM12" i="21"/>
  <c r="AM47" i="21"/>
  <c r="AM10" i="21"/>
  <c r="AM54" i="21"/>
  <c r="AM7" i="21"/>
  <c r="AM60" i="21"/>
  <c r="AE47" i="26"/>
  <c r="AE49" i="26"/>
  <c r="AF49" i="26" s="1"/>
  <c r="AF16" i="26" s="1"/>
  <c r="AM9" i="15"/>
  <c r="AM24" i="15"/>
  <c r="AM43" i="15"/>
  <c r="AM44" i="15"/>
  <c r="AM21" i="15"/>
  <c r="AM42" i="15"/>
  <c r="AM59" i="15"/>
  <c r="AM7" i="15"/>
  <c r="AM19" i="15"/>
  <c r="AM58" i="15"/>
  <c r="AM23" i="15"/>
  <c r="AM31" i="15"/>
  <c r="AM56" i="15"/>
  <c r="AM35" i="15"/>
  <c r="AM30" i="15"/>
  <c r="AM60" i="15"/>
  <c r="AM45" i="15"/>
  <c r="AM8" i="15"/>
  <c r="AM12" i="15"/>
  <c r="AM47" i="15"/>
  <c r="AM55" i="15"/>
  <c r="AM20" i="15"/>
  <c r="AM57" i="15"/>
  <c r="AM22" i="15"/>
  <c r="AM10" i="15"/>
  <c r="AM18" i="15"/>
  <c r="AM46" i="15"/>
  <c r="AM48" i="15"/>
  <c r="AM32" i="15"/>
  <c r="AM33" i="15"/>
  <c r="AM11" i="15"/>
  <c r="AM36" i="15"/>
  <c r="AM6" i="15"/>
  <c r="AM34" i="15"/>
  <c r="AM54" i="15"/>
  <c r="J37" i="14"/>
  <c r="M37" i="14"/>
  <c r="AE40" i="14" s="1"/>
  <c r="AF40" i="14" s="1"/>
  <c r="AF25" i="23"/>
  <c r="AB14" i="23"/>
  <c r="AF24" i="22"/>
  <c r="AB15" i="22"/>
  <c r="AE50" i="22"/>
  <c r="AF15" i="20"/>
  <c r="AF47" i="20"/>
  <c r="AF14" i="20"/>
  <c r="AF46" i="20"/>
  <c r="E49" i="24"/>
  <c r="AE28" i="24" s="1"/>
  <c r="AF28" i="24" s="1"/>
  <c r="F25" i="21"/>
  <c r="O25" i="21"/>
  <c r="N25" i="21"/>
  <c r="L25" i="21"/>
  <c r="E25" i="21"/>
  <c r="U25" i="21"/>
  <c r="H25" i="21"/>
  <c r="K25" i="21"/>
  <c r="B19" i="21"/>
  <c r="B20" i="21" s="1"/>
  <c r="B21" i="21" s="1"/>
  <c r="B22" i="21" s="1"/>
  <c r="B23" i="21" s="1"/>
  <c r="B24" i="21" s="1"/>
  <c r="B30" i="21" s="1"/>
  <c r="AF50" i="25"/>
  <c r="B31" i="19"/>
  <c r="B32" i="19" s="1"/>
  <c r="B33" i="19" s="1"/>
  <c r="B34" i="19" s="1"/>
  <c r="B35" i="19" s="1"/>
  <c r="B36" i="19" s="1"/>
  <c r="B42" i="19" s="1"/>
  <c r="N37" i="19"/>
  <c r="I37" i="19"/>
  <c r="H25" i="19"/>
  <c r="V37" i="14"/>
  <c r="P37" i="14"/>
  <c r="E37" i="14"/>
  <c r="AE28" i="14" s="1"/>
  <c r="AF28" i="14" s="1"/>
  <c r="AE24" i="14"/>
  <c r="O25" i="18"/>
  <c r="J25" i="18"/>
  <c r="D61" i="20"/>
  <c r="G61" i="26"/>
  <c r="AE32" i="26" s="1"/>
  <c r="AF32" i="26" s="1"/>
  <c r="M61" i="26"/>
  <c r="AE40" i="26" s="1"/>
  <c r="AF40" i="26" s="1"/>
  <c r="AM49" i="19"/>
  <c r="AM25" i="19"/>
  <c r="AE46" i="14"/>
  <c r="AB14" i="22"/>
  <c r="AF25" i="22"/>
  <c r="AM13" i="18"/>
  <c r="AE24" i="20"/>
  <c r="AE42" i="26"/>
  <c r="AF42" i="26" s="1"/>
  <c r="AM25" i="18"/>
  <c r="AE35" i="26"/>
  <c r="AF35" i="26" s="1"/>
  <c r="AE25" i="26"/>
  <c r="AE24" i="26"/>
  <c r="AE50" i="25"/>
  <c r="L25" i="19"/>
  <c r="I25" i="19"/>
  <c r="C37" i="14"/>
  <c r="AE25" i="14" s="1"/>
  <c r="T37" i="14"/>
  <c r="AE47" i="14" s="1"/>
  <c r="G37" i="14"/>
  <c r="AE39" i="26"/>
  <c r="AF39" i="26" s="1"/>
  <c r="H25" i="18"/>
  <c r="V25" i="18"/>
  <c r="AF24" i="23"/>
  <c r="AB15" i="23"/>
  <c r="AE50" i="23"/>
  <c r="N61" i="20"/>
  <c r="AE42" i="20" s="1"/>
  <c r="AF42" i="20" s="1"/>
  <c r="P61" i="26"/>
  <c r="J61" i="26"/>
  <c r="AE34" i="26" s="1"/>
  <c r="AF34" i="26" s="1"/>
  <c r="K61" i="26"/>
  <c r="AF15" i="23"/>
  <c r="AF47" i="23"/>
  <c r="AF50" i="23" s="1"/>
  <c r="L49" i="24"/>
  <c r="AE39" i="24" s="1"/>
  <c r="AF39" i="24" s="1"/>
  <c r="G49" i="24"/>
  <c r="AE32" i="24" s="1"/>
  <c r="AF32" i="24" s="1"/>
  <c r="P49" i="24"/>
  <c r="O49" i="24"/>
  <c r="AE41" i="24" s="1"/>
  <c r="AF41" i="24" s="1"/>
  <c r="U49" i="24"/>
  <c r="AE46" i="24" s="1"/>
  <c r="D49" i="24"/>
  <c r="T49" i="24"/>
  <c r="AE47" i="24" s="1"/>
  <c r="N49" i="24"/>
  <c r="AE42" i="24" s="1"/>
  <c r="AF42" i="24" s="1"/>
  <c r="F49" i="24"/>
  <c r="AE49" i="24"/>
  <c r="AF49" i="24" s="1"/>
  <c r="AF16" i="24" s="1"/>
  <c r="C49" i="24"/>
  <c r="K49" i="24"/>
  <c r="H49" i="24"/>
  <c r="AE33" i="24" s="1"/>
  <c r="AF33" i="24" s="1"/>
  <c r="M49" i="24"/>
  <c r="AE40" i="24" s="1"/>
  <c r="AF40" i="24" s="1"/>
  <c r="AF15" i="14" l="1"/>
  <c r="AF47" i="14"/>
  <c r="AB14" i="14"/>
  <c r="AF25" i="14"/>
  <c r="AE35" i="20"/>
  <c r="AF35" i="20" s="1"/>
  <c r="AE34" i="20"/>
  <c r="AF34" i="20" s="1"/>
  <c r="H37" i="19"/>
  <c r="J37" i="19"/>
  <c r="Q37" i="19"/>
  <c r="O37" i="19"/>
  <c r="C37" i="19"/>
  <c r="F37" i="19"/>
  <c r="V25" i="21"/>
  <c r="P25" i="21"/>
  <c r="AE35" i="14"/>
  <c r="AF35" i="14" s="1"/>
  <c r="AM61" i="15"/>
  <c r="AF47" i="26"/>
  <c r="AF15" i="26"/>
  <c r="H37" i="18"/>
  <c r="J37" i="18"/>
  <c r="AF24" i="26"/>
  <c r="AB15" i="26"/>
  <c r="AE50" i="26"/>
  <c r="U37" i="19"/>
  <c r="AF14" i="14"/>
  <c r="AF46" i="14"/>
  <c r="M37" i="19"/>
  <c r="AM13" i="15"/>
  <c r="AE32" i="14"/>
  <c r="AF32" i="14" s="1"/>
  <c r="K37" i="19"/>
  <c r="G37" i="19"/>
  <c r="Q25" i="21"/>
  <c r="I25" i="21"/>
  <c r="T25" i="21"/>
  <c r="AE34" i="14"/>
  <c r="AF34" i="14" s="1"/>
  <c r="AM13" i="21"/>
  <c r="AB15" i="20"/>
  <c r="AF24" i="20"/>
  <c r="V37" i="19"/>
  <c r="AM25" i="15"/>
  <c r="AF25" i="26"/>
  <c r="AB14" i="26"/>
  <c r="AE25" i="20"/>
  <c r="P37" i="19"/>
  <c r="E37" i="19"/>
  <c r="D37" i="19"/>
  <c r="C37" i="21"/>
  <c r="E37" i="21"/>
  <c r="U37" i="21"/>
  <c r="H37" i="21"/>
  <c r="V37" i="21"/>
  <c r="N37" i="21"/>
  <c r="J37" i="21"/>
  <c r="B31" i="21"/>
  <c r="B32" i="21" s="1"/>
  <c r="B33" i="21" s="1"/>
  <c r="B34" i="21" s="1"/>
  <c r="B35" i="21" s="1"/>
  <c r="B36" i="21" s="1"/>
  <c r="B42" i="21" s="1"/>
  <c r="G25" i="21"/>
  <c r="J25" i="21"/>
  <c r="AF50" i="22"/>
  <c r="AM37" i="15"/>
  <c r="AM49" i="21"/>
  <c r="AM25" i="21"/>
  <c r="B43" i="18"/>
  <c r="B44" i="18" s="1"/>
  <c r="B45" i="18" s="1"/>
  <c r="B46" i="18" s="1"/>
  <c r="B47" i="18" s="1"/>
  <c r="B48" i="18" s="1"/>
  <c r="B54" i="18" s="1"/>
  <c r="P25" i="15"/>
  <c r="U25" i="15"/>
  <c r="L49" i="19"/>
  <c r="AE39" i="19" s="1"/>
  <c r="AF39" i="19" s="1"/>
  <c r="K49" i="19"/>
  <c r="B43" i="19"/>
  <c r="B44" i="19" s="1"/>
  <c r="B45" i="19" s="1"/>
  <c r="B46" i="19" s="1"/>
  <c r="B47" i="19" s="1"/>
  <c r="B48" i="19" s="1"/>
  <c r="C49" i="19"/>
  <c r="D49" i="19"/>
  <c r="I49" i="19"/>
  <c r="F49" i="19"/>
  <c r="AF24" i="14"/>
  <c r="AB15" i="14"/>
  <c r="AB17" i="14" s="1"/>
  <c r="AB13" i="15" s="1"/>
  <c r="AE49" i="14"/>
  <c r="AF49" i="14" s="1"/>
  <c r="AF16" i="14" s="1"/>
  <c r="L37" i="19"/>
  <c r="T37" i="19"/>
  <c r="D25" i="21"/>
  <c r="C25" i="21"/>
  <c r="M25" i="21"/>
  <c r="AM49" i="15"/>
  <c r="AM61" i="21"/>
  <c r="E37" i="18"/>
  <c r="L37" i="18"/>
  <c r="H49" i="14"/>
  <c r="AE33" i="14" s="1"/>
  <c r="AF33" i="14" s="1"/>
  <c r="B31" i="15"/>
  <c r="B32" i="15" s="1"/>
  <c r="B33" i="15" s="1"/>
  <c r="B34" i="15" s="1"/>
  <c r="B35" i="15" s="1"/>
  <c r="B36" i="15" s="1"/>
  <c r="B42" i="15" s="1"/>
  <c r="I37" i="15"/>
  <c r="C37" i="15"/>
  <c r="T25" i="15"/>
  <c r="AF15" i="24"/>
  <c r="AF47" i="24"/>
  <c r="AF14" i="24"/>
  <c r="AF46" i="24"/>
  <c r="AE35" i="24"/>
  <c r="AF35" i="24" s="1"/>
  <c r="AE34" i="24"/>
  <c r="AF34" i="24" s="1"/>
  <c r="AE25" i="24"/>
  <c r="AE24" i="24"/>
  <c r="AE33" i="21" l="1"/>
  <c r="AF33" i="21" s="1"/>
  <c r="C49" i="18"/>
  <c r="V49" i="15"/>
  <c r="B43" i="15"/>
  <c r="B44" i="15" s="1"/>
  <c r="B45" i="15" s="1"/>
  <c r="B46" i="15" s="1"/>
  <c r="B47" i="15" s="1"/>
  <c r="B48" i="15" s="1"/>
  <c r="T49" i="15"/>
  <c r="O49" i="15"/>
  <c r="D49" i="15"/>
  <c r="G49" i="15"/>
  <c r="N49" i="18"/>
  <c r="O37" i="15"/>
  <c r="U49" i="19"/>
  <c r="Q49" i="18"/>
  <c r="P49" i="18"/>
  <c r="U49" i="18"/>
  <c r="AE46" i="18" s="1"/>
  <c r="B43" i="21"/>
  <c r="B44" i="21" s="1"/>
  <c r="B45" i="21" s="1"/>
  <c r="B46" i="21" s="1"/>
  <c r="B47" i="21" s="1"/>
  <c r="B48" i="21" s="1"/>
  <c r="C49" i="21"/>
  <c r="I49" i="21"/>
  <c r="T49" i="21"/>
  <c r="U49" i="21"/>
  <c r="V49" i="21"/>
  <c r="F49" i="21"/>
  <c r="N49" i="21"/>
  <c r="AE42" i="21" s="1"/>
  <c r="AF42" i="21" s="1"/>
  <c r="Q49" i="21"/>
  <c r="H49" i="21"/>
  <c r="P49" i="21"/>
  <c r="D49" i="21"/>
  <c r="AE34" i="21" s="1"/>
  <c r="AF34" i="21" s="1"/>
  <c r="M49" i="21"/>
  <c r="O49" i="21"/>
  <c r="J49" i="21"/>
  <c r="K49" i="21"/>
  <c r="E49" i="21"/>
  <c r="AE28" i="21" s="1"/>
  <c r="AF28" i="21" s="1"/>
  <c r="G49" i="21"/>
  <c r="L49" i="21"/>
  <c r="O37" i="21"/>
  <c r="AE41" i="21" s="1"/>
  <c r="AF41" i="21" s="1"/>
  <c r="P37" i="21"/>
  <c r="AF50" i="26"/>
  <c r="M37" i="15"/>
  <c r="AF25" i="20"/>
  <c r="AF50" i="20" s="1"/>
  <c r="AB14" i="20"/>
  <c r="AE41" i="19"/>
  <c r="AF41" i="19" s="1"/>
  <c r="N37" i="15"/>
  <c r="V49" i="19"/>
  <c r="AE49" i="19" s="1"/>
  <c r="AF49" i="19" s="1"/>
  <c r="AF16" i="19" s="1"/>
  <c r="D49" i="18"/>
  <c r="P37" i="15"/>
  <c r="Q37" i="21"/>
  <c r="H49" i="19"/>
  <c r="AE33" i="19" s="1"/>
  <c r="AF33" i="19" s="1"/>
  <c r="T49" i="19"/>
  <c r="T49" i="18"/>
  <c r="H49" i="18"/>
  <c r="G37" i="21"/>
  <c r="AE32" i="21" s="1"/>
  <c r="AF32" i="21" s="1"/>
  <c r="K37" i="21"/>
  <c r="B55" i="18"/>
  <c r="B56" i="18" s="1"/>
  <c r="B57" i="18" s="1"/>
  <c r="B58" i="18" s="1"/>
  <c r="B59" i="18" s="1"/>
  <c r="B60" i="18" s="1"/>
  <c r="Q61" i="18"/>
  <c r="L61" i="18"/>
  <c r="AE39" i="18" s="1"/>
  <c r="AF39" i="18" s="1"/>
  <c r="U61" i="18"/>
  <c r="F61" i="18"/>
  <c r="AE46" i="21"/>
  <c r="AE47" i="19"/>
  <c r="L49" i="18"/>
  <c r="J49" i="18"/>
  <c r="V37" i="15"/>
  <c r="P49" i="19"/>
  <c r="M49" i="18"/>
  <c r="AE47" i="15"/>
  <c r="Q49" i="19"/>
  <c r="K49" i="18"/>
  <c r="T37" i="21"/>
  <c r="AE47" i="21" s="1"/>
  <c r="K37" i="15"/>
  <c r="F37" i="15"/>
  <c r="G37" i="15"/>
  <c r="E37" i="15"/>
  <c r="AE40" i="21"/>
  <c r="AF40" i="21" s="1"/>
  <c r="AE50" i="14"/>
  <c r="J49" i="19"/>
  <c r="N49" i="19"/>
  <c r="AE42" i="19" s="1"/>
  <c r="AF42" i="19" s="1"/>
  <c r="I49" i="18"/>
  <c r="G49" i="18"/>
  <c r="I37" i="21"/>
  <c r="L37" i="21"/>
  <c r="AE39" i="21" s="1"/>
  <c r="AF39" i="21" s="1"/>
  <c r="AE28" i="19"/>
  <c r="AF28" i="19" s="1"/>
  <c r="AE50" i="20"/>
  <c r="AF17" i="14"/>
  <c r="AF13" i="15" s="1"/>
  <c r="AE49" i="21"/>
  <c r="AF49" i="21" s="1"/>
  <c r="AF16" i="21" s="1"/>
  <c r="AE46" i="19"/>
  <c r="AE34" i="19"/>
  <c r="AF34" i="19" s="1"/>
  <c r="J37" i="15"/>
  <c r="M49" i="19"/>
  <c r="O49" i="18"/>
  <c r="U37" i="15"/>
  <c r="O49" i="19"/>
  <c r="F49" i="18"/>
  <c r="M37" i="21"/>
  <c r="AE40" i="19"/>
  <c r="AF40" i="19" s="1"/>
  <c r="Q37" i="15"/>
  <c r="D37" i="15"/>
  <c r="L37" i="15"/>
  <c r="H37" i="15"/>
  <c r="T37" i="15"/>
  <c r="AE25" i="21"/>
  <c r="AF50" i="14"/>
  <c r="E49" i="19"/>
  <c r="AE25" i="19" s="1"/>
  <c r="G49" i="19"/>
  <c r="AE32" i="19" s="1"/>
  <c r="AF32" i="19" s="1"/>
  <c r="E49" i="18"/>
  <c r="V49" i="18"/>
  <c r="F37" i="21"/>
  <c r="D37" i="21"/>
  <c r="AE35" i="21" s="1"/>
  <c r="AF35" i="21" s="1"/>
  <c r="AB14" i="24"/>
  <c r="AF25" i="24"/>
  <c r="AB15" i="24"/>
  <c r="AF24" i="24"/>
  <c r="AE50" i="24"/>
  <c r="AF25" i="19" l="1"/>
  <c r="AB14" i="19"/>
  <c r="AE35" i="15"/>
  <c r="AF35" i="15" s="1"/>
  <c r="AF47" i="21"/>
  <c r="AF15" i="21"/>
  <c r="AF14" i="19"/>
  <c r="AF46" i="19"/>
  <c r="AE32" i="15"/>
  <c r="AF32" i="15" s="1"/>
  <c r="AE40" i="18"/>
  <c r="AF40" i="18" s="1"/>
  <c r="H61" i="18"/>
  <c r="AE33" i="18" s="1"/>
  <c r="AF33" i="18" s="1"/>
  <c r="K61" i="18"/>
  <c r="P61" i="18"/>
  <c r="N49" i="15"/>
  <c r="AE42" i="15" s="1"/>
  <c r="AF42" i="15" s="1"/>
  <c r="M49" i="15"/>
  <c r="AE40" i="15" s="1"/>
  <c r="AF40" i="15" s="1"/>
  <c r="AE24" i="15"/>
  <c r="AE24" i="21"/>
  <c r="AE24" i="18"/>
  <c r="O61" i="18"/>
  <c r="M61" i="18"/>
  <c r="D61" i="18"/>
  <c r="P49" i="15"/>
  <c r="U49" i="15"/>
  <c r="AE46" i="15" s="1"/>
  <c r="AE35" i="19"/>
  <c r="AF35" i="19" s="1"/>
  <c r="AE28" i="15"/>
  <c r="AF28" i="15" s="1"/>
  <c r="AF46" i="21"/>
  <c r="AF14" i="21"/>
  <c r="AF25" i="21"/>
  <c r="AB14" i="21"/>
  <c r="I61" i="18"/>
  <c r="E49" i="15"/>
  <c r="AE24" i="19"/>
  <c r="E61" i="18"/>
  <c r="AE28" i="18" s="1"/>
  <c r="AF28" i="18" s="1"/>
  <c r="C61" i="18"/>
  <c r="AE34" i="18" s="1"/>
  <c r="AF34" i="18" s="1"/>
  <c r="I49" i="15"/>
  <c r="J49" i="15"/>
  <c r="AE34" i="15" s="1"/>
  <c r="AF34" i="15" s="1"/>
  <c r="H49" i="15"/>
  <c r="AE33" i="15" s="1"/>
  <c r="AF33" i="15" s="1"/>
  <c r="AF47" i="15"/>
  <c r="AF15" i="15"/>
  <c r="AF46" i="18"/>
  <c r="AF14" i="18"/>
  <c r="AE41" i="18"/>
  <c r="AF41" i="18" s="1"/>
  <c r="AE49" i="15"/>
  <c r="AF49" i="15" s="1"/>
  <c r="AF16" i="15" s="1"/>
  <c r="V61" i="18"/>
  <c r="AE49" i="18" s="1"/>
  <c r="AF49" i="18" s="1"/>
  <c r="AF16" i="18" s="1"/>
  <c r="N61" i="18"/>
  <c r="AE41" i="15"/>
  <c r="AF41" i="15" s="1"/>
  <c r="C49" i="15"/>
  <c r="AE25" i="15" s="1"/>
  <c r="G61" i="18"/>
  <c r="AE32" i="18" s="1"/>
  <c r="AF32" i="18" s="1"/>
  <c r="AE42" i="18"/>
  <c r="AF42" i="18" s="1"/>
  <c r="F49" i="15"/>
  <c r="AF15" i="19"/>
  <c r="AF47" i="19"/>
  <c r="T61" i="18"/>
  <c r="AE47" i="18" s="1"/>
  <c r="J61" i="18"/>
  <c r="L49" i="15"/>
  <c r="AE39" i="15" s="1"/>
  <c r="AF39" i="15" s="1"/>
  <c r="K49" i="15"/>
  <c r="Q49" i="15"/>
  <c r="AF50" i="24"/>
  <c r="AF14" i="15" l="1"/>
  <c r="AF17" i="15" s="1"/>
  <c r="AF13" i="16" s="1"/>
  <c r="AF17" i="16" s="1"/>
  <c r="AF13" i="18" s="1"/>
  <c r="AF46" i="15"/>
  <c r="AF24" i="18"/>
  <c r="AB15" i="18"/>
  <c r="AF24" i="21"/>
  <c r="AF50" i="21" s="1"/>
  <c r="AB15" i="21"/>
  <c r="AE50" i="21"/>
  <c r="AB15" i="15"/>
  <c r="AF24" i="15"/>
  <c r="AE50" i="15"/>
  <c r="AE35" i="18"/>
  <c r="AF35" i="18" s="1"/>
  <c r="AB15" i="19"/>
  <c r="AF24" i="19"/>
  <c r="AF50" i="19" s="1"/>
  <c r="AE50" i="19"/>
  <c r="AE25" i="18"/>
  <c r="AB14" i="15"/>
  <c r="AB17" i="15" s="1"/>
  <c r="AB13" i="16" s="1"/>
  <c r="AB17" i="16" s="1"/>
  <c r="AB13" i="18" s="1"/>
  <c r="AF25" i="15"/>
  <c r="AF47" i="18"/>
  <c r="AF15" i="18"/>
  <c r="AF17" i="18" s="1"/>
  <c r="AF13" i="19" s="1"/>
  <c r="AF17" i="19" s="1"/>
  <c r="AF13" i="20" s="1"/>
  <c r="AF17" i="20" s="1"/>
  <c r="AF13" i="21" s="1"/>
  <c r="AF17" i="21" s="1"/>
  <c r="AF13" i="22" s="1"/>
  <c r="AF17" i="22" s="1"/>
  <c r="AF13" i="23" s="1"/>
  <c r="AF17" i="23" s="1"/>
  <c r="AF13" i="24" s="1"/>
  <c r="AF17" i="24" s="1"/>
  <c r="AF13" i="25" s="1"/>
  <c r="AF17" i="25" s="1"/>
  <c r="AF13" i="26" s="1"/>
  <c r="AF17" i="26" s="1"/>
  <c r="AF25" i="18" l="1"/>
  <c r="AB14" i="18"/>
  <c r="AF50" i="18"/>
  <c r="AF50" i="15"/>
  <c r="AE50" i="18"/>
  <c r="AB17" i="18"/>
  <c r="AB13" i="19" s="1"/>
  <c r="AB17" i="19" s="1"/>
  <c r="AB13" i="20" s="1"/>
  <c r="AB17" i="20" s="1"/>
  <c r="AB13" i="21" s="1"/>
  <c r="AB17" i="21" s="1"/>
  <c r="AB13" i="22" s="1"/>
  <c r="AB17" i="22" s="1"/>
  <c r="AB13" i="23" s="1"/>
  <c r="AB17" i="23" s="1"/>
  <c r="AB13" i="24" s="1"/>
  <c r="AB17" i="24" s="1"/>
  <c r="AB13" i="25" s="1"/>
  <c r="AB17" i="25" s="1"/>
  <c r="AB13" i="26" s="1"/>
  <c r="AB17" i="26" s="1"/>
</calcChain>
</file>

<file path=xl/comments1.xml><?xml version="1.0" encoding="utf-8"?>
<comments xmlns="http://schemas.openxmlformats.org/spreadsheetml/2006/main">
  <authors>
    <author>Sean Farrell</author>
    <author>Administrator</author>
  </authors>
  <commentList>
    <comment ref="D5" authorId="0" shapeId="0">
      <text>
        <r>
          <rPr>
            <b/>
            <sz val="9"/>
            <color indexed="81"/>
            <rFont val="Tahoma"/>
            <family val="2"/>
          </rPr>
          <t>SP: Shift Pay</t>
        </r>
      </text>
    </comment>
    <comment ref="E5" authorId="0" shapeId="0">
      <text>
        <r>
          <rPr>
            <b/>
            <sz val="9"/>
            <color indexed="81"/>
            <rFont val="Tahoma"/>
            <family val="2"/>
          </rPr>
          <t>HP: Holiday Premium Pay</t>
        </r>
      </text>
    </comment>
    <comment ref="F5" authorId="0" shapeId="0">
      <text>
        <r>
          <rPr>
            <b/>
            <sz val="9"/>
            <color indexed="81"/>
            <rFont val="Tahoma"/>
            <family val="2"/>
          </rPr>
          <t>OC: On Call Hours</t>
        </r>
      </text>
    </comment>
    <comment ref="G5" authorId="0" shapeId="0">
      <text>
        <r>
          <rPr>
            <b/>
            <sz val="9"/>
            <color indexed="81"/>
            <rFont val="Tahoma"/>
            <family val="2"/>
          </rPr>
          <t>CB 1.5 : Call Back at Time and a Half (1.5)</t>
        </r>
      </text>
    </comment>
    <comment ref="H5" authorId="0" shapeId="0">
      <text>
        <r>
          <rPr>
            <b/>
            <sz val="9"/>
            <color indexed="81"/>
            <rFont val="Tahoma"/>
            <family val="2"/>
          </rPr>
          <t>CB 1.0 : Call Back at Straight Time (1.0)</t>
        </r>
      </text>
    </comment>
    <comment ref="I5"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text>
        <r>
          <rPr>
            <b/>
            <sz val="9"/>
            <color indexed="81"/>
            <rFont val="Tahoma"/>
            <family val="2"/>
          </rPr>
          <t>O: Overtime Earned</t>
        </r>
      </text>
    </comment>
    <comment ref="K5" authorId="0" shapeId="0">
      <text>
        <r>
          <rPr>
            <b/>
            <sz val="9"/>
            <color indexed="81"/>
            <rFont val="Tahoma"/>
            <family val="2"/>
          </rPr>
          <t>CU:Comp Time Used</t>
        </r>
      </text>
    </comment>
    <comment ref="L5" authorId="1" shapeId="0">
      <text>
        <r>
          <rPr>
            <b/>
            <sz val="9"/>
            <color indexed="81"/>
            <rFont val="Tahoma"/>
            <family val="2"/>
          </rPr>
          <t xml:space="preserve">V: Vacation 
</t>
        </r>
        <r>
          <rPr>
            <sz val="9"/>
            <color indexed="81"/>
            <rFont val="Tahoma"/>
            <family val="2"/>
          </rPr>
          <t xml:space="preserve">
</t>
        </r>
      </text>
    </comment>
    <comment ref="M5" authorId="0" shapeId="0">
      <text>
        <r>
          <rPr>
            <b/>
            <sz val="9"/>
            <color indexed="81"/>
            <rFont val="Tahoma"/>
            <family val="2"/>
          </rPr>
          <t>S: Sick</t>
        </r>
      </text>
    </comment>
    <comment ref="N5" authorId="0" shapeId="0">
      <text>
        <r>
          <rPr>
            <b/>
            <sz val="9"/>
            <color indexed="81"/>
            <rFont val="Tahoma"/>
            <family val="2"/>
          </rPr>
          <t>CI:</t>
        </r>
        <r>
          <rPr>
            <sz val="9"/>
            <color indexed="81"/>
            <rFont val="Tahoma"/>
            <family val="2"/>
          </rPr>
          <t xml:space="preserve"> Community Involvment
</t>
        </r>
      </text>
    </comment>
    <comment ref="O5" authorId="0" shapeId="0">
      <text>
        <r>
          <rPr>
            <b/>
            <sz val="9"/>
            <color indexed="81"/>
            <rFont val="Tahoma"/>
            <family val="2"/>
          </rPr>
          <t>BL: Bonus Leave</t>
        </r>
      </text>
    </comment>
    <comment ref="P5" authorId="0" shapeId="0">
      <text>
        <r>
          <rPr>
            <b/>
            <sz val="9"/>
            <color indexed="81"/>
            <rFont val="Tahoma"/>
            <family val="2"/>
          </rPr>
          <t>H: Holiday.
When the university is closed on a holiday, mark the hours here.</t>
        </r>
      </text>
    </comment>
    <comment ref="Q5" authorId="1" shapeId="0">
      <text>
        <r>
          <rPr>
            <b/>
            <sz val="9"/>
            <color indexed="81"/>
            <rFont val="Tahoma"/>
            <family val="2"/>
          </rPr>
          <t>LW: LWOP
M: Military
CL: Civil Leave
AL: Annual Special Leave</t>
        </r>
      </text>
    </comment>
    <comment ref="T5" authorId="0" shapeId="0">
      <text>
        <r>
          <rPr>
            <b/>
            <sz val="9"/>
            <color indexed="81"/>
            <rFont val="Tahoma"/>
            <family val="2"/>
          </rPr>
          <t>AM: Adverse Weather Makeup Hours
Indicate time worked that will be used to make up time taken off due to adverse weather.</t>
        </r>
      </text>
    </comment>
    <comment ref="U5" authorId="0" shapeId="0">
      <text>
        <r>
          <rPr>
            <b/>
            <sz val="9"/>
            <color indexed="81"/>
            <rFont val="Tahoma"/>
            <family val="2"/>
          </rPr>
          <t>AP: Adverse Weather Time Not Worked</t>
        </r>
      </text>
    </comment>
    <comment ref="V5" authorId="0" shapeId="0">
      <text>
        <r>
          <rPr>
            <b/>
            <sz val="9"/>
            <color indexed="81"/>
            <rFont val="Tahoma"/>
            <family val="2"/>
          </rPr>
          <t>AWLW: Adverse Weather Leave Without Pay</t>
        </r>
      </text>
    </comment>
    <comment ref="D17" authorId="0" shapeId="0">
      <text>
        <r>
          <rPr>
            <b/>
            <sz val="9"/>
            <color indexed="81"/>
            <rFont val="Tahoma"/>
            <family val="2"/>
          </rPr>
          <t>SP: Shift Pay</t>
        </r>
      </text>
    </comment>
    <comment ref="E17" authorId="0" shapeId="0">
      <text>
        <r>
          <rPr>
            <b/>
            <sz val="9"/>
            <color indexed="81"/>
            <rFont val="Tahoma"/>
            <family val="2"/>
          </rPr>
          <t>HP: Holiday Premium Pay</t>
        </r>
      </text>
    </comment>
    <comment ref="F17" authorId="0" shapeId="0">
      <text>
        <r>
          <rPr>
            <b/>
            <sz val="9"/>
            <color indexed="81"/>
            <rFont val="Tahoma"/>
            <family val="2"/>
          </rPr>
          <t>OC: On Call Hours</t>
        </r>
      </text>
    </comment>
    <comment ref="G17" authorId="0" shapeId="0">
      <text>
        <r>
          <rPr>
            <b/>
            <sz val="9"/>
            <color indexed="81"/>
            <rFont val="Tahoma"/>
            <family val="2"/>
          </rPr>
          <t>CB 1.5 : Call Back at Time and a Half (1.5)</t>
        </r>
      </text>
    </comment>
    <comment ref="H17" authorId="0" shapeId="0">
      <text>
        <r>
          <rPr>
            <b/>
            <sz val="9"/>
            <color indexed="81"/>
            <rFont val="Tahoma"/>
            <family val="2"/>
          </rPr>
          <t>CB 1.0 : Call Back at Straight Time (1.0)</t>
        </r>
      </text>
    </comment>
    <comment ref="I17"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text>
        <r>
          <rPr>
            <b/>
            <sz val="9"/>
            <color indexed="81"/>
            <rFont val="Tahoma"/>
            <family val="2"/>
          </rPr>
          <t>O: Overtime Earned</t>
        </r>
      </text>
    </comment>
    <comment ref="K17" authorId="0" shapeId="0">
      <text>
        <r>
          <rPr>
            <b/>
            <sz val="9"/>
            <color indexed="81"/>
            <rFont val="Tahoma"/>
            <family val="2"/>
          </rPr>
          <t>CU:Comp Time Used</t>
        </r>
      </text>
    </comment>
    <comment ref="L17" authorId="1" shapeId="0">
      <text>
        <r>
          <rPr>
            <b/>
            <sz val="9"/>
            <color indexed="81"/>
            <rFont val="Tahoma"/>
            <family val="2"/>
          </rPr>
          <t xml:space="preserve">V: Vacation 
</t>
        </r>
        <r>
          <rPr>
            <sz val="9"/>
            <color indexed="81"/>
            <rFont val="Tahoma"/>
            <family val="2"/>
          </rPr>
          <t xml:space="preserve">
</t>
        </r>
      </text>
    </comment>
    <comment ref="M17" authorId="0" shapeId="0">
      <text>
        <r>
          <rPr>
            <b/>
            <sz val="9"/>
            <color indexed="81"/>
            <rFont val="Tahoma"/>
            <family val="2"/>
          </rPr>
          <t>S: Sick</t>
        </r>
      </text>
    </comment>
    <comment ref="N17" authorId="0" shapeId="0">
      <text>
        <r>
          <rPr>
            <b/>
            <sz val="9"/>
            <color indexed="81"/>
            <rFont val="Tahoma"/>
            <family val="2"/>
          </rPr>
          <t>CI:</t>
        </r>
        <r>
          <rPr>
            <sz val="9"/>
            <color indexed="81"/>
            <rFont val="Tahoma"/>
            <family val="2"/>
          </rPr>
          <t xml:space="preserve"> Community Involvment
</t>
        </r>
      </text>
    </comment>
    <comment ref="O17" authorId="0" shapeId="0">
      <text>
        <r>
          <rPr>
            <b/>
            <sz val="9"/>
            <color indexed="81"/>
            <rFont val="Tahoma"/>
            <family val="2"/>
          </rPr>
          <t>BL: Bonus Leave</t>
        </r>
      </text>
    </comment>
    <comment ref="P17" authorId="0" shapeId="0">
      <text>
        <r>
          <rPr>
            <b/>
            <sz val="9"/>
            <color indexed="81"/>
            <rFont val="Tahoma"/>
            <family val="2"/>
          </rPr>
          <t>H: Holiday.
When the university is closed on a holiday, mark the hours here.</t>
        </r>
      </text>
    </comment>
    <comment ref="Q17" authorId="1" shapeId="0">
      <text>
        <r>
          <rPr>
            <b/>
            <sz val="9"/>
            <color indexed="81"/>
            <rFont val="Tahoma"/>
            <family val="2"/>
          </rPr>
          <t>LW: LWOP
M: Military
CL: Civil Leave
AL: Annual Special Leave</t>
        </r>
      </text>
    </comment>
    <comment ref="T17" authorId="0" shapeId="0">
      <text>
        <r>
          <rPr>
            <b/>
            <sz val="9"/>
            <color indexed="81"/>
            <rFont val="Tahoma"/>
            <family val="2"/>
          </rPr>
          <t>AM: Adverse Weather Makeup Hours
Indicate time worked that will be used to make up time taken off due to adverse weather.</t>
        </r>
      </text>
    </comment>
    <comment ref="U17" authorId="0" shapeId="0">
      <text>
        <r>
          <rPr>
            <b/>
            <sz val="9"/>
            <color indexed="81"/>
            <rFont val="Tahoma"/>
            <family val="2"/>
          </rPr>
          <t>AP: Adverse Weather Time Not Worked</t>
        </r>
      </text>
    </comment>
    <comment ref="V17" authorId="0" shapeId="0">
      <text>
        <r>
          <rPr>
            <b/>
            <sz val="9"/>
            <color indexed="81"/>
            <rFont val="Tahoma"/>
            <family val="2"/>
          </rPr>
          <t>AWLW: Adverse Weather Leave Without Pay</t>
        </r>
      </text>
    </comment>
    <comment ref="D29" authorId="0" shapeId="0">
      <text>
        <r>
          <rPr>
            <b/>
            <sz val="9"/>
            <color indexed="81"/>
            <rFont val="Tahoma"/>
            <family val="2"/>
          </rPr>
          <t>SP: Shift Pay</t>
        </r>
      </text>
    </comment>
    <comment ref="E29" authorId="0" shapeId="0">
      <text>
        <r>
          <rPr>
            <b/>
            <sz val="9"/>
            <color indexed="81"/>
            <rFont val="Tahoma"/>
            <family val="2"/>
          </rPr>
          <t>HP: Holiday Premium Pay</t>
        </r>
      </text>
    </comment>
    <comment ref="F29" authorId="0" shapeId="0">
      <text>
        <r>
          <rPr>
            <b/>
            <sz val="9"/>
            <color indexed="81"/>
            <rFont val="Tahoma"/>
            <family val="2"/>
          </rPr>
          <t>OC: On Call Hours</t>
        </r>
      </text>
    </comment>
    <comment ref="G29" authorId="0" shapeId="0">
      <text>
        <r>
          <rPr>
            <b/>
            <sz val="9"/>
            <color indexed="81"/>
            <rFont val="Tahoma"/>
            <family val="2"/>
          </rPr>
          <t>CB 1.5 : Call Back at Time and a Half (1.5)</t>
        </r>
      </text>
    </comment>
    <comment ref="H29" authorId="0" shapeId="0">
      <text>
        <r>
          <rPr>
            <b/>
            <sz val="9"/>
            <color indexed="81"/>
            <rFont val="Tahoma"/>
            <family val="2"/>
          </rPr>
          <t>CB 1.0 : Call Back at Straight Time (1.0)</t>
        </r>
      </text>
    </comment>
    <comment ref="I29"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text>
        <r>
          <rPr>
            <b/>
            <sz val="9"/>
            <color indexed="81"/>
            <rFont val="Tahoma"/>
            <family val="2"/>
          </rPr>
          <t>O: Overtime Earned</t>
        </r>
      </text>
    </comment>
    <comment ref="K29" authorId="0" shapeId="0">
      <text>
        <r>
          <rPr>
            <b/>
            <sz val="9"/>
            <color indexed="81"/>
            <rFont val="Tahoma"/>
            <family val="2"/>
          </rPr>
          <t>CU:Comp Time Used</t>
        </r>
      </text>
    </comment>
    <comment ref="L29" authorId="1" shapeId="0">
      <text>
        <r>
          <rPr>
            <b/>
            <sz val="9"/>
            <color indexed="81"/>
            <rFont val="Tahoma"/>
            <family val="2"/>
          </rPr>
          <t xml:space="preserve">V: Vacation 
</t>
        </r>
        <r>
          <rPr>
            <sz val="9"/>
            <color indexed="81"/>
            <rFont val="Tahoma"/>
            <family val="2"/>
          </rPr>
          <t xml:space="preserve">
</t>
        </r>
      </text>
    </comment>
    <comment ref="M29" authorId="0" shapeId="0">
      <text>
        <r>
          <rPr>
            <b/>
            <sz val="9"/>
            <color indexed="81"/>
            <rFont val="Tahoma"/>
            <family val="2"/>
          </rPr>
          <t>S: Sick</t>
        </r>
      </text>
    </comment>
    <comment ref="N29" authorId="0" shapeId="0">
      <text>
        <r>
          <rPr>
            <b/>
            <sz val="9"/>
            <color indexed="81"/>
            <rFont val="Tahoma"/>
            <family val="2"/>
          </rPr>
          <t>CI:</t>
        </r>
        <r>
          <rPr>
            <sz val="9"/>
            <color indexed="81"/>
            <rFont val="Tahoma"/>
            <family val="2"/>
          </rPr>
          <t xml:space="preserve"> Community Involvment
</t>
        </r>
      </text>
    </comment>
    <comment ref="O29" authorId="0" shapeId="0">
      <text>
        <r>
          <rPr>
            <b/>
            <sz val="9"/>
            <color indexed="81"/>
            <rFont val="Tahoma"/>
            <family val="2"/>
          </rPr>
          <t>BL: Bonus Leave</t>
        </r>
      </text>
    </comment>
    <comment ref="P29" authorId="0" shapeId="0">
      <text>
        <r>
          <rPr>
            <b/>
            <sz val="9"/>
            <color indexed="81"/>
            <rFont val="Tahoma"/>
            <family val="2"/>
          </rPr>
          <t>H: Holiday.
When the university is closed on a holiday, mark the hours here.</t>
        </r>
      </text>
    </comment>
    <comment ref="Q29" authorId="1" shapeId="0">
      <text>
        <r>
          <rPr>
            <b/>
            <sz val="9"/>
            <color indexed="81"/>
            <rFont val="Tahoma"/>
            <family val="2"/>
          </rPr>
          <t>LW: LWOP
M: Military
CL: Civil Leave
AL: Annual Special Leave</t>
        </r>
      </text>
    </comment>
    <comment ref="T29" authorId="0" shapeId="0">
      <text>
        <r>
          <rPr>
            <b/>
            <sz val="9"/>
            <color indexed="81"/>
            <rFont val="Tahoma"/>
            <family val="2"/>
          </rPr>
          <t>AM: Adverse Weather Makeup Hours
Indicate time worked that will be used to make up time taken off due to adverse weather.</t>
        </r>
      </text>
    </comment>
    <comment ref="U29" authorId="0" shapeId="0">
      <text>
        <r>
          <rPr>
            <b/>
            <sz val="9"/>
            <color indexed="81"/>
            <rFont val="Tahoma"/>
            <family val="2"/>
          </rPr>
          <t>AP: Adverse Weather Time Not Worked</t>
        </r>
      </text>
    </comment>
    <comment ref="V29" authorId="0" shapeId="0">
      <text>
        <r>
          <rPr>
            <b/>
            <sz val="9"/>
            <color indexed="81"/>
            <rFont val="Tahoma"/>
            <family val="2"/>
          </rPr>
          <t>AWLW: Adverse Weather Leave Without Pay</t>
        </r>
      </text>
    </comment>
    <comment ref="D41" authorId="0" shapeId="0">
      <text>
        <r>
          <rPr>
            <b/>
            <sz val="9"/>
            <color indexed="81"/>
            <rFont val="Tahoma"/>
            <family val="2"/>
          </rPr>
          <t>SP: Shift Pay</t>
        </r>
      </text>
    </comment>
    <comment ref="E41" authorId="0" shapeId="0">
      <text>
        <r>
          <rPr>
            <b/>
            <sz val="9"/>
            <color indexed="81"/>
            <rFont val="Tahoma"/>
            <family val="2"/>
          </rPr>
          <t>HP: Holiday Premium Pay</t>
        </r>
      </text>
    </comment>
    <comment ref="F41" authorId="0" shapeId="0">
      <text>
        <r>
          <rPr>
            <b/>
            <sz val="9"/>
            <color indexed="81"/>
            <rFont val="Tahoma"/>
            <family val="2"/>
          </rPr>
          <t>OC: On Call Hours</t>
        </r>
      </text>
    </comment>
    <comment ref="G41" authorId="0" shapeId="0">
      <text>
        <r>
          <rPr>
            <b/>
            <sz val="9"/>
            <color indexed="81"/>
            <rFont val="Tahoma"/>
            <family val="2"/>
          </rPr>
          <t>CB 1.5 : Call Back at Time and a Half (1.5)</t>
        </r>
      </text>
    </comment>
    <comment ref="H41" authorId="0" shapeId="0">
      <text>
        <r>
          <rPr>
            <b/>
            <sz val="9"/>
            <color indexed="81"/>
            <rFont val="Tahoma"/>
            <family val="2"/>
          </rPr>
          <t>CB 1.0 : Call Back at Straight Time (1.0)</t>
        </r>
      </text>
    </comment>
    <comment ref="I41"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text>
        <r>
          <rPr>
            <b/>
            <sz val="9"/>
            <color indexed="81"/>
            <rFont val="Tahoma"/>
            <family val="2"/>
          </rPr>
          <t>O: Overtime Earned</t>
        </r>
      </text>
    </comment>
    <comment ref="K41" authorId="0" shapeId="0">
      <text>
        <r>
          <rPr>
            <b/>
            <sz val="9"/>
            <color indexed="81"/>
            <rFont val="Tahoma"/>
            <family val="2"/>
          </rPr>
          <t>CU:Comp Time Used</t>
        </r>
      </text>
    </comment>
    <comment ref="L41" authorId="1" shapeId="0">
      <text>
        <r>
          <rPr>
            <b/>
            <sz val="9"/>
            <color indexed="81"/>
            <rFont val="Tahoma"/>
            <family val="2"/>
          </rPr>
          <t xml:space="preserve">V: Vacation 
</t>
        </r>
        <r>
          <rPr>
            <sz val="9"/>
            <color indexed="81"/>
            <rFont val="Tahoma"/>
            <family val="2"/>
          </rPr>
          <t xml:space="preserve">
</t>
        </r>
      </text>
    </comment>
    <comment ref="M41" authorId="0" shapeId="0">
      <text>
        <r>
          <rPr>
            <b/>
            <sz val="9"/>
            <color indexed="81"/>
            <rFont val="Tahoma"/>
            <family val="2"/>
          </rPr>
          <t>S: Sick</t>
        </r>
      </text>
    </comment>
    <comment ref="N41" authorId="0" shapeId="0">
      <text>
        <r>
          <rPr>
            <b/>
            <sz val="9"/>
            <color indexed="81"/>
            <rFont val="Tahoma"/>
            <family val="2"/>
          </rPr>
          <t>CI:</t>
        </r>
        <r>
          <rPr>
            <sz val="9"/>
            <color indexed="81"/>
            <rFont val="Tahoma"/>
            <family val="2"/>
          </rPr>
          <t xml:space="preserve"> Community Involvment
</t>
        </r>
      </text>
    </comment>
    <comment ref="O41" authorId="0" shapeId="0">
      <text>
        <r>
          <rPr>
            <b/>
            <sz val="9"/>
            <color indexed="81"/>
            <rFont val="Tahoma"/>
            <family val="2"/>
          </rPr>
          <t>BL: Bonus Leave</t>
        </r>
      </text>
    </comment>
    <comment ref="P41" authorId="0" shapeId="0">
      <text>
        <r>
          <rPr>
            <b/>
            <sz val="9"/>
            <color indexed="81"/>
            <rFont val="Tahoma"/>
            <family val="2"/>
          </rPr>
          <t>H: Holiday.
When the university is closed on a holiday, mark the hours here.</t>
        </r>
      </text>
    </comment>
    <comment ref="Q41" authorId="1" shapeId="0">
      <text>
        <r>
          <rPr>
            <b/>
            <sz val="9"/>
            <color indexed="81"/>
            <rFont val="Tahoma"/>
            <family val="2"/>
          </rPr>
          <t>LW: LWOP
M: Military
CL: Civil Leave
AL: Annual Special Leave</t>
        </r>
      </text>
    </comment>
    <comment ref="T41" authorId="0" shapeId="0">
      <text>
        <r>
          <rPr>
            <b/>
            <sz val="9"/>
            <color indexed="81"/>
            <rFont val="Tahoma"/>
            <family val="2"/>
          </rPr>
          <t>AM: Adverse Weather Makeup Hours
Indicate time worked that will be used to make up time taken off due to adverse weather.</t>
        </r>
      </text>
    </comment>
    <comment ref="U41" authorId="0" shapeId="0">
      <text>
        <r>
          <rPr>
            <b/>
            <sz val="9"/>
            <color indexed="81"/>
            <rFont val="Tahoma"/>
            <family val="2"/>
          </rPr>
          <t>AP: Adverse Weather Time Not Worked</t>
        </r>
      </text>
    </comment>
    <comment ref="V41" authorId="0" shapeId="0">
      <text>
        <r>
          <rPr>
            <b/>
            <sz val="9"/>
            <color indexed="81"/>
            <rFont val="Tahoma"/>
            <family val="2"/>
          </rPr>
          <t>AWLW: Adverse Weather Leave Without Pay</t>
        </r>
      </text>
    </comment>
  </commentList>
</comments>
</file>

<file path=xl/comments10.xml><?xml version="1.0" encoding="utf-8"?>
<comments xmlns="http://schemas.openxmlformats.org/spreadsheetml/2006/main">
  <authors>
    <author>Sean Farrell</author>
    <author>Administrator</author>
  </authors>
  <commentList>
    <comment ref="D5" authorId="0" shapeId="0">
      <text>
        <r>
          <rPr>
            <b/>
            <sz val="9"/>
            <color indexed="81"/>
            <rFont val="Tahoma"/>
            <family val="2"/>
          </rPr>
          <t>SP: Shift Pay</t>
        </r>
      </text>
    </comment>
    <comment ref="E5" authorId="0" shapeId="0">
      <text>
        <r>
          <rPr>
            <b/>
            <sz val="9"/>
            <color indexed="81"/>
            <rFont val="Tahoma"/>
            <family val="2"/>
          </rPr>
          <t>HP: Holiday Premium Pay</t>
        </r>
      </text>
    </comment>
    <comment ref="F5" authorId="0" shapeId="0">
      <text>
        <r>
          <rPr>
            <b/>
            <sz val="9"/>
            <color indexed="81"/>
            <rFont val="Tahoma"/>
            <family val="2"/>
          </rPr>
          <t>OC: On Call Hours</t>
        </r>
      </text>
    </comment>
    <comment ref="G5" authorId="0" shapeId="0">
      <text>
        <r>
          <rPr>
            <b/>
            <sz val="9"/>
            <color indexed="81"/>
            <rFont val="Tahoma"/>
            <family val="2"/>
          </rPr>
          <t>CB 1.5 : Call Back at Time and a Half (1.5)</t>
        </r>
      </text>
    </comment>
    <comment ref="H5" authorId="0" shapeId="0">
      <text>
        <r>
          <rPr>
            <b/>
            <sz val="9"/>
            <color indexed="81"/>
            <rFont val="Tahoma"/>
            <family val="2"/>
          </rPr>
          <t>CB 1.0 : Call Back at Straight Time (1.0)</t>
        </r>
      </text>
    </comment>
    <comment ref="I5"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text>
        <r>
          <rPr>
            <b/>
            <sz val="9"/>
            <color indexed="81"/>
            <rFont val="Tahoma"/>
            <family val="2"/>
          </rPr>
          <t>O: Overtime Earned</t>
        </r>
      </text>
    </comment>
    <comment ref="K5" authorId="0" shapeId="0">
      <text>
        <r>
          <rPr>
            <b/>
            <sz val="9"/>
            <color indexed="81"/>
            <rFont val="Tahoma"/>
            <family val="2"/>
          </rPr>
          <t>CU:Comp Time Used</t>
        </r>
      </text>
    </comment>
    <comment ref="L5" authorId="1" shapeId="0">
      <text>
        <r>
          <rPr>
            <b/>
            <sz val="9"/>
            <color indexed="81"/>
            <rFont val="Tahoma"/>
            <family val="2"/>
          </rPr>
          <t xml:space="preserve">V: Vacation 
</t>
        </r>
        <r>
          <rPr>
            <sz val="9"/>
            <color indexed="81"/>
            <rFont val="Tahoma"/>
            <family val="2"/>
          </rPr>
          <t xml:space="preserve">
</t>
        </r>
      </text>
    </comment>
    <comment ref="M5" authorId="0" shapeId="0">
      <text>
        <r>
          <rPr>
            <b/>
            <sz val="9"/>
            <color indexed="81"/>
            <rFont val="Tahoma"/>
            <family val="2"/>
          </rPr>
          <t>S: Sick</t>
        </r>
      </text>
    </comment>
    <comment ref="N5" authorId="0" shapeId="0">
      <text>
        <r>
          <rPr>
            <b/>
            <sz val="9"/>
            <color indexed="81"/>
            <rFont val="Tahoma"/>
            <family val="2"/>
          </rPr>
          <t>CI:</t>
        </r>
        <r>
          <rPr>
            <sz val="9"/>
            <color indexed="81"/>
            <rFont val="Tahoma"/>
            <family val="2"/>
          </rPr>
          <t xml:space="preserve"> Community Involvment
</t>
        </r>
      </text>
    </comment>
    <comment ref="O5" authorId="0" shapeId="0">
      <text>
        <r>
          <rPr>
            <b/>
            <sz val="9"/>
            <color indexed="81"/>
            <rFont val="Tahoma"/>
            <family val="2"/>
          </rPr>
          <t>BL: Bonus Leave</t>
        </r>
      </text>
    </comment>
    <comment ref="P5" authorId="0" shapeId="0">
      <text>
        <r>
          <rPr>
            <b/>
            <sz val="9"/>
            <color indexed="81"/>
            <rFont val="Tahoma"/>
            <family val="2"/>
          </rPr>
          <t>H: Holiday.
When the university is closed on a holiday, mark the hours here.</t>
        </r>
      </text>
    </comment>
    <comment ref="Q5" authorId="1" shapeId="0">
      <text>
        <r>
          <rPr>
            <b/>
            <sz val="9"/>
            <color indexed="81"/>
            <rFont val="Tahoma"/>
            <family val="2"/>
          </rPr>
          <t>LW: LWOP
DR: Disaster Relief
M: Military
CL: Civil Leave
AL: Annual Special Leave</t>
        </r>
      </text>
    </comment>
    <comment ref="T5" authorId="0" shapeId="0">
      <text>
        <r>
          <rPr>
            <b/>
            <sz val="9"/>
            <color indexed="81"/>
            <rFont val="Tahoma"/>
            <family val="2"/>
          </rPr>
          <t>AM: Adverse Weather Makeup Hours
Indicate time worked that will be used to make up time taken off due to adverse weather.</t>
        </r>
      </text>
    </comment>
    <comment ref="U5" authorId="0" shapeId="0">
      <text>
        <r>
          <rPr>
            <b/>
            <sz val="9"/>
            <color indexed="81"/>
            <rFont val="Tahoma"/>
            <family val="2"/>
          </rPr>
          <t>AP: Adverse Weather Time Not Worked</t>
        </r>
      </text>
    </comment>
    <comment ref="V5" authorId="0" shapeId="0">
      <text>
        <r>
          <rPr>
            <b/>
            <sz val="9"/>
            <color indexed="81"/>
            <rFont val="Tahoma"/>
            <family val="2"/>
          </rPr>
          <t>AWLW: Adverse Weather Leave Without Pay</t>
        </r>
      </text>
    </comment>
    <comment ref="D17" authorId="0" shapeId="0">
      <text>
        <r>
          <rPr>
            <b/>
            <sz val="9"/>
            <color indexed="81"/>
            <rFont val="Tahoma"/>
            <family val="2"/>
          </rPr>
          <t>SP: Shift Pay</t>
        </r>
      </text>
    </comment>
    <comment ref="E17" authorId="0" shapeId="0">
      <text>
        <r>
          <rPr>
            <b/>
            <sz val="9"/>
            <color indexed="81"/>
            <rFont val="Tahoma"/>
            <family val="2"/>
          </rPr>
          <t>HP: Holiday Premium Pay</t>
        </r>
      </text>
    </comment>
    <comment ref="F17" authorId="0" shapeId="0">
      <text>
        <r>
          <rPr>
            <b/>
            <sz val="9"/>
            <color indexed="81"/>
            <rFont val="Tahoma"/>
            <family val="2"/>
          </rPr>
          <t>OC: On Call Hours</t>
        </r>
      </text>
    </comment>
    <comment ref="G17" authorId="0" shapeId="0">
      <text>
        <r>
          <rPr>
            <b/>
            <sz val="9"/>
            <color indexed="81"/>
            <rFont val="Tahoma"/>
            <family val="2"/>
          </rPr>
          <t>CB 1.5 : Call Back at Time and a Half (1.5)</t>
        </r>
      </text>
    </comment>
    <comment ref="H17" authorId="0" shapeId="0">
      <text>
        <r>
          <rPr>
            <b/>
            <sz val="9"/>
            <color indexed="81"/>
            <rFont val="Tahoma"/>
            <family val="2"/>
          </rPr>
          <t>CB 1.0 : Call Back at Straight Time (1.0)</t>
        </r>
      </text>
    </comment>
    <comment ref="I17"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text>
        <r>
          <rPr>
            <b/>
            <sz val="9"/>
            <color indexed="81"/>
            <rFont val="Tahoma"/>
            <family val="2"/>
          </rPr>
          <t>O: Overtime Earned</t>
        </r>
      </text>
    </comment>
    <comment ref="K17" authorId="0" shapeId="0">
      <text>
        <r>
          <rPr>
            <b/>
            <sz val="9"/>
            <color indexed="81"/>
            <rFont val="Tahoma"/>
            <family val="2"/>
          </rPr>
          <t>CU:Comp Time Used</t>
        </r>
      </text>
    </comment>
    <comment ref="L17" authorId="1" shapeId="0">
      <text>
        <r>
          <rPr>
            <b/>
            <sz val="9"/>
            <color indexed="81"/>
            <rFont val="Tahoma"/>
            <family val="2"/>
          </rPr>
          <t xml:space="preserve">V: Vacation 
</t>
        </r>
        <r>
          <rPr>
            <sz val="9"/>
            <color indexed="81"/>
            <rFont val="Tahoma"/>
            <family val="2"/>
          </rPr>
          <t xml:space="preserve">
</t>
        </r>
      </text>
    </comment>
    <comment ref="M17" authorId="0" shapeId="0">
      <text>
        <r>
          <rPr>
            <b/>
            <sz val="9"/>
            <color indexed="81"/>
            <rFont val="Tahoma"/>
            <family val="2"/>
          </rPr>
          <t>S: Sick</t>
        </r>
      </text>
    </comment>
    <comment ref="N17" authorId="0" shapeId="0">
      <text>
        <r>
          <rPr>
            <b/>
            <sz val="9"/>
            <color indexed="81"/>
            <rFont val="Tahoma"/>
            <family val="2"/>
          </rPr>
          <t>CI:</t>
        </r>
        <r>
          <rPr>
            <sz val="9"/>
            <color indexed="81"/>
            <rFont val="Tahoma"/>
            <family val="2"/>
          </rPr>
          <t xml:space="preserve"> Community Involvment
</t>
        </r>
      </text>
    </comment>
    <comment ref="O17" authorId="0" shapeId="0">
      <text>
        <r>
          <rPr>
            <b/>
            <sz val="9"/>
            <color indexed="81"/>
            <rFont val="Tahoma"/>
            <family val="2"/>
          </rPr>
          <t>BL: Bonus Leave</t>
        </r>
      </text>
    </comment>
    <comment ref="P17" authorId="0" shapeId="0">
      <text>
        <r>
          <rPr>
            <b/>
            <sz val="9"/>
            <color indexed="81"/>
            <rFont val="Tahoma"/>
            <family val="2"/>
          </rPr>
          <t>H: Holiday.
When the university is closed on a holiday, mark the hours here.</t>
        </r>
      </text>
    </comment>
    <comment ref="Q17" authorId="1" shapeId="0">
      <text>
        <r>
          <rPr>
            <b/>
            <sz val="9"/>
            <color indexed="81"/>
            <rFont val="Tahoma"/>
            <family val="2"/>
          </rPr>
          <t>LW: LWOP
DR: Disaster Relief
M: Military
CL: Civil Leave
AL: Annual Special Leave</t>
        </r>
      </text>
    </comment>
    <comment ref="T17" authorId="0" shapeId="0">
      <text>
        <r>
          <rPr>
            <b/>
            <sz val="9"/>
            <color indexed="81"/>
            <rFont val="Tahoma"/>
            <family val="2"/>
          </rPr>
          <t>AM: Adverse Weather Makeup Hours
Indicate time worked that will be used to make up time taken off due to adverse weather.</t>
        </r>
      </text>
    </comment>
    <comment ref="U17" authorId="0" shapeId="0">
      <text>
        <r>
          <rPr>
            <b/>
            <sz val="9"/>
            <color indexed="81"/>
            <rFont val="Tahoma"/>
            <family val="2"/>
          </rPr>
          <t>AP: Adverse Weather Time Not Worked</t>
        </r>
      </text>
    </comment>
    <comment ref="V17" authorId="0" shapeId="0">
      <text>
        <r>
          <rPr>
            <b/>
            <sz val="9"/>
            <color indexed="81"/>
            <rFont val="Tahoma"/>
            <family val="2"/>
          </rPr>
          <t>AWLW: Adverse Weather Leave Without Pay</t>
        </r>
      </text>
    </comment>
    <comment ref="D29" authorId="0" shapeId="0">
      <text>
        <r>
          <rPr>
            <b/>
            <sz val="9"/>
            <color indexed="81"/>
            <rFont val="Tahoma"/>
            <family val="2"/>
          </rPr>
          <t>SP: Shift Pay</t>
        </r>
      </text>
    </comment>
    <comment ref="E29" authorId="0" shapeId="0">
      <text>
        <r>
          <rPr>
            <b/>
            <sz val="9"/>
            <color indexed="81"/>
            <rFont val="Tahoma"/>
            <family val="2"/>
          </rPr>
          <t>HP: Holiday Premium Pay</t>
        </r>
      </text>
    </comment>
    <comment ref="F29" authorId="0" shapeId="0">
      <text>
        <r>
          <rPr>
            <b/>
            <sz val="9"/>
            <color indexed="81"/>
            <rFont val="Tahoma"/>
            <family val="2"/>
          </rPr>
          <t>OC: On Call Hours</t>
        </r>
      </text>
    </comment>
    <comment ref="G29" authorId="0" shapeId="0">
      <text>
        <r>
          <rPr>
            <b/>
            <sz val="9"/>
            <color indexed="81"/>
            <rFont val="Tahoma"/>
            <family val="2"/>
          </rPr>
          <t>CB 1.5 : Call Back at Time and a Half (1.5)</t>
        </r>
      </text>
    </comment>
    <comment ref="H29" authorId="0" shapeId="0">
      <text>
        <r>
          <rPr>
            <b/>
            <sz val="9"/>
            <color indexed="81"/>
            <rFont val="Tahoma"/>
            <family val="2"/>
          </rPr>
          <t>CB 1.0 : Call Back at Straight Time (1.0)</t>
        </r>
      </text>
    </comment>
    <comment ref="I29"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text>
        <r>
          <rPr>
            <b/>
            <sz val="9"/>
            <color indexed="81"/>
            <rFont val="Tahoma"/>
            <family val="2"/>
          </rPr>
          <t>O: Overtime Earned</t>
        </r>
      </text>
    </comment>
    <comment ref="K29" authorId="0" shapeId="0">
      <text>
        <r>
          <rPr>
            <b/>
            <sz val="9"/>
            <color indexed="81"/>
            <rFont val="Tahoma"/>
            <family val="2"/>
          </rPr>
          <t>CU:Comp Time Used</t>
        </r>
      </text>
    </comment>
    <comment ref="L29" authorId="1" shapeId="0">
      <text>
        <r>
          <rPr>
            <b/>
            <sz val="9"/>
            <color indexed="81"/>
            <rFont val="Tahoma"/>
            <family val="2"/>
          </rPr>
          <t xml:space="preserve">V: Vacation 
</t>
        </r>
        <r>
          <rPr>
            <sz val="9"/>
            <color indexed="81"/>
            <rFont val="Tahoma"/>
            <family val="2"/>
          </rPr>
          <t xml:space="preserve">
</t>
        </r>
      </text>
    </comment>
    <comment ref="M29" authorId="0" shapeId="0">
      <text>
        <r>
          <rPr>
            <b/>
            <sz val="9"/>
            <color indexed="81"/>
            <rFont val="Tahoma"/>
            <family val="2"/>
          </rPr>
          <t>S: Sick</t>
        </r>
      </text>
    </comment>
    <comment ref="N29" authorId="0" shapeId="0">
      <text>
        <r>
          <rPr>
            <b/>
            <sz val="9"/>
            <color indexed="81"/>
            <rFont val="Tahoma"/>
            <family val="2"/>
          </rPr>
          <t>CI:</t>
        </r>
        <r>
          <rPr>
            <sz val="9"/>
            <color indexed="81"/>
            <rFont val="Tahoma"/>
            <family val="2"/>
          </rPr>
          <t xml:space="preserve"> Community Involvment
</t>
        </r>
      </text>
    </comment>
    <comment ref="O29" authorId="0" shapeId="0">
      <text>
        <r>
          <rPr>
            <b/>
            <sz val="9"/>
            <color indexed="81"/>
            <rFont val="Tahoma"/>
            <family val="2"/>
          </rPr>
          <t>BL: Bonus Leave</t>
        </r>
      </text>
    </comment>
    <comment ref="P29" authorId="0" shapeId="0">
      <text>
        <r>
          <rPr>
            <b/>
            <sz val="9"/>
            <color indexed="81"/>
            <rFont val="Tahoma"/>
            <family val="2"/>
          </rPr>
          <t>H: Holiday.
When the university is closed on a holiday, mark the hours here.</t>
        </r>
      </text>
    </comment>
    <comment ref="Q29" authorId="1" shapeId="0">
      <text>
        <r>
          <rPr>
            <b/>
            <sz val="9"/>
            <color indexed="81"/>
            <rFont val="Tahoma"/>
            <family val="2"/>
          </rPr>
          <t>LW: LWOP
DR: Disaster Relief
M: Military
CL: Civil Leave
AL: Annual Special Leave</t>
        </r>
      </text>
    </comment>
    <comment ref="T29" authorId="0" shapeId="0">
      <text>
        <r>
          <rPr>
            <b/>
            <sz val="9"/>
            <color indexed="81"/>
            <rFont val="Tahoma"/>
            <family val="2"/>
          </rPr>
          <t>AM: Adverse Weather Makeup Hours
Indicate time worked that will be used to make up time taken off due to adverse weather.</t>
        </r>
      </text>
    </comment>
    <comment ref="U29" authorId="0" shapeId="0">
      <text>
        <r>
          <rPr>
            <b/>
            <sz val="9"/>
            <color indexed="81"/>
            <rFont val="Tahoma"/>
            <family val="2"/>
          </rPr>
          <t>AP: Adverse Weather Time Not Worked</t>
        </r>
      </text>
    </comment>
    <comment ref="V29" authorId="0" shapeId="0">
      <text>
        <r>
          <rPr>
            <b/>
            <sz val="9"/>
            <color indexed="81"/>
            <rFont val="Tahoma"/>
            <family val="2"/>
          </rPr>
          <t>AWLW: Adverse Weather Leave Without Pay</t>
        </r>
      </text>
    </comment>
    <comment ref="D41" authorId="0" shapeId="0">
      <text>
        <r>
          <rPr>
            <b/>
            <sz val="9"/>
            <color indexed="81"/>
            <rFont val="Tahoma"/>
            <family val="2"/>
          </rPr>
          <t>SP: Shift Pay</t>
        </r>
      </text>
    </comment>
    <comment ref="E41" authorId="0" shapeId="0">
      <text>
        <r>
          <rPr>
            <b/>
            <sz val="9"/>
            <color indexed="81"/>
            <rFont val="Tahoma"/>
            <family val="2"/>
          </rPr>
          <t>HP: Holiday Premium Pay</t>
        </r>
      </text>
    </comment>
    <comment ref="F41" authorId="0" shapeId="0">
      <text>
        <r>
          <rPr>
            <b/>
            <sz val="9"/>
            <color indexed="81"/>
            <rFont val="Tahoma"/>
            <family val="2"/>
          </rPr>
          <t>OC: On Call Hours</t>
        </r>
      </text>
    </comment>
    <comment ref="G41" authorId="0" shapeId="0">
      <text>
        <r>
          <rPr>
            <b/>
            <sz val="9"/>
            <color indexed="81"/>
            <rFont val="Tahoma"/>
            <family val="2"/>
          </rPr>
          <t>CB 1.5 : Call Back at Time and a Half (1.5)</t>
        </r>
      </text>
    </comment>
    <comment ref="H41" authorId="0" shapeId="0">
      <text>
        <r>
          <rPr>
            <b/>
            <sz val="9"/>
            <color indexed="81"/>
            <rFont val="Tahoma"/>
            <family val="2"/>
          </rPr>
          <t>CB 1.0 : Call Back at Straight Time (1.0)</t>
        </r>
      </text>
    </comment>
    <comment ref="I41"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text>
        <r>
          <rPr>
            <b/>
            <sz val="9"/>
            <color indexed="81"/>
            <rFont val="Tahoma"/>
            <family val="2"/>
          </rPr>
          <t>O: Overtime Earned</t>
        </r>
      </text>
    </comment>
    <comment ref="K41" authorId="0" shapeId="0">
      <text>
        <r>
          <rPr>
            <b/>
            <sz val="9"/>
            <color indexed="81"/>
            <rFont val="Tahoma"/>
            <family val="2"/>
          </rPr>
          <t>CU:Comp Time Used</t>
        </r>
      </text>
    </comment>
    <comment ref="L41" authorId="1" shapeId="0">
      <text>
        <r>
          <rPr>
            <b/>
            <sz val="9"/>
            <color indexed="81"/>
            <rFont val="Tahoma"/>
            <family val="2"/>
          </rPr>
          <t xml:space="preserve">V: Vacation 
</t>
        </r>
        <r>
          <rPr>
            <sz val="9"/>
            <color indexed="81"/>
            <rFont val="Tahoma"/>
            <family val="2"/>
          </rPr>
          <t xml:space="preserve">
</t>
        </r>
      </text>
    </comment>
    <comment ref="M41" authorId="0" shapeId="0">
      <text>
        <r>
          <rPr>
            <b/>
            <sz val="9"/>
            <color indexed="81"/>
            <rFont val="Tahoma"/>
            <family val="2"/>
          </rPr>
          <t>S: Sick</t>
        </r>
      </text>
    </comment>
    <comment ref="N41" authorId="0" shapeId="0">
      <text>
        <r>
          <rPr>
            <b/>
            <sz val="9"/>
            <color indexed="81"/>
            <rFont val="Tahoma"/>
            <family val="2"/>
          </rPr>
          <t>CI:</t>
        </r>
        <r>
          <rPr>
            <sz val="9"/>
            <color indexed="81"/>
            <rFont val="Tahoma"/>
            <family val="2"/>
          </rPr>
          <t xml:space="preserve"> Community Involvment
</t>
        </r>
      </text>
    </comment>
    <comment ref="O41" authorId="0" shapeId="0">
      <text>
        <r>
          <rPr>
            <b/>
            <sz val="9"/>
            <color indexed="81"/>
            <rFont val="Tahoma"/>
            <family val="2"/>
          </rPr>
          <t>BL: Bonus Leave</t>
        </r>
      </text>
    </comment>
    <comment ref="P41" authorId="0" shapeId="0">
      <text>
        <r>
          <rPr>
            <b/>
            <sz val="9"/>
            <color indexed="81"/>
            <rFont val="Tahoma"/>
            <family val="2"/>
          </rPr>
          <t>H: Holiday.
When the university is closed on a holiday, mark the hours here.</t>
        </r>
      </text>
    </comment>
    <comment ref="Q41" authorId="1" shapeId="0">
      <text>
        <r>
          <rPr>
            <b/>
            <sz val="9"/>
            <color indexed="81"/>
            <rFont val="Tahoma"/>
            <family val="2"/>
          </rPr>
          <t>LW: LWOP
DR: Disaster Relief
M: Military
CL: Civil Leave
AL: Annual Special Leave</t>
        </r>
      </text>
    </comment>
    <comment ref="T41" authorId="0" shapeId="0">
      <text>
        <r>
          <rPr>
            <b/>
            <sz val="9"/>
            <color indexed="81"/>
            <rFont val="Tahoma"/>
            <family val="2"/>
          </rPr>
          <t>AM: Adverse Weather Makeup Hours
Indicate time worked that will be used to make up time taken off due to adverse weather.</t>
        </r>
      </text>
    </comment>
    <comment ref="U41" authorId="0" shapeId="0">
      <text>
        <r>
          <rPr>
            <b/>
            <sz val="9"/>
            <color indexed="81"/>
            <rFont val="Tahoma"/>
            <family val="2"/>
          </rPr>
          <t>AP: Adverse Weather Time Not Worked</t>
        </r>
      </text>
    </comment>
    <comment ref="V41" authorId="0" shapeId="0">
      <text>
        <r>
          <rPr>
            <b/>
            <sz val="9"/>
            <color indexed="81"/>
            <rFont val="Tahoma"/>
            <family val="2"/>
          </rPr>
          <t>AWLW: Adverse Weather Leave Without Pay</t>
        </r>
      </text>
    </comment>
  </commentList>
</comments>
</file>

<file path=xl/comments11.xml><?xml version="1.0" encoding="utf-8"?>
<comments xmlns="http://schemas.openxmlformats.org/spreadsheetml/2006/main">
  <authors>
    <author>Sean Farrell</author>
    <author>Administrator</author>
  </authors>
  <commentList>
    <comment ref="D5" authorId="0" shapeId="0">
      <text>
        <r>
          <rPr>
            <b/>
            <sz val="9"/>
            <color indexed="81"/>
            <rFont val="Tahoma"/>
            <family val="2"/>
          </rPr>
          <t>SP: Shift Pay</t>
        </r>
      </text>
    </comment>
    <comment ref="E5" authorId="0" shapeId="0">
      <text>
        <r>
          <rPr>
            <b/>
            <sz val="9"/>
            <color indexed="81"/>
            <rFont val="Tahoma"/>
            <family val="2"/>
          </rPr>
          <t>HP: Holiday Premium Pay</t>
        </r>
      </text>
    </comment>
    <comment ref="F5" authorId="0" shapeId="0">
      <text>
        <r>
          <rPr>
            <b/>
            <sz val="9"/>
            <color indexed="81"/>
            <rFont val="Tahoma"/>
            <family val="2"/>
          </rPr>
          <t>OC: On Call Hours</t>
        </r>
      </text>
    </comment>
    <comment ref="G5" authorId="0" shapeId="0">
      <text>
        <r>
          <rPr>
            <b/>
            <sz val="9"/>
            <color indexed="81"/>
            <rFont val="Tahoma"/>
            <family val="2"/>
          </rPr>
          <t>CB 1.5 : Call Back at Time and a Half (1.5)</t>
        </r>
      </text>
    </comment>
    <comment ref="H5" authorId="0" shapeId="0">
      <text>
        <r>
          <rPr>
            <b/>
            <sz val="9"/>
            <color indexed="81"/>
            <rFont val="Tahoma"/>
            <family val="2"/>
          </rPr>
          <t>CB 1.0 : Call Back at Straight Time (1.0)</t>
        </r>
      </text>
    </comment>
    <comment ref="I5"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text>
        <r>
          <rPr>
            <b/>
            <sz val="9"/>
            <color indexed="81"/>
            <rFont val="Tahoma"/>
            <family val="2"/>
          </rPr>
          <t>O: Overtime Earned</t>
        </r>
      </text>
    </comment>
    <comment ref="K5" authorId="0" shapeId="0">
      <text>
        <r>
          <rPr>
            <b/>
            <sz val="9"/>
            <color indexed="81"/>
            <rFont val="Tahoma"/>
            <family val="2"/>
          </rPr>
          <t>CU:Comp Time Used</t>
        </r>
      </text>
    </comment>
    <comment ref="L5" authorId="1" shapeId="0">
      <text>
        <r>
          <rPr>
            <b/>
            <sz val="9"/>
            <color indexed="81"/>
            <rFont val="Tahoma"/>
            <family val="2"/>
          </rPr>
          <t xml:space="preserve">V: Vacation 
</t>
        </r>
        <r>
          <rPr>
            <sz val="9"/>
            <color indexed="81"/>
            <rFont val="Tahoma"/>
            <family val="2"/>
          </rPr>
          <t xml:space="preserve">
</t>
        </r>
      </text>
    </comment>
    <comment ref="M5" authorId="0" shapeId="0">
      <text>
        <r>
          <rPr>
            <b/>
            <sz val="9"/>
            <color indexed="81"/>
            <rFont val="Tahoma"/>
            <family val="2"/>
          </rPr>
          <t>S: Sick</t>
        </r>
      </text>
    </comment>
    <comment ref="N5" authorId="0" shapeId="0">
      <text>
        <r>
          <rPr>
            <b/>
            <sz val="9"/>
            <color indexed="81"/>
            <rFont val="Tahoma"/>
            <family val="2"/>
          </rPr>
          <t>CI:</t>
        </r>
        <r>
          <rPr>
            <sz val="9"/>
            <color indexed="81"/>
            <rFont val="Tahoma"/>
            <family val="2"/>
          </rPr>
          <t xml:space="preserve"> Community Involvment
</t>
        </r>
      </text>
    </comment>
    <comment ref="O5" authorId="0" shapeId="0">
      <text>
        <r>
          <rPr>
            <b/>
            <sz val="9"/>
            <color indexed="81"/>
            <rFont val="Tahoma"/>
            <family val="2"/>
          </rPr>
          <t>BL: Bonus Leave</t>
        </r>
      </text>
    </comment>
    <comment ref="P5" authorId="0" shapeId="0">
      <text>
        <r>
          <rPr>
            <b/>
            <sz val="9"/>
            <color indexed="81"/>
            <rFont val="Tahoma"/>
            <family val="2"/>
          </rPr>
          <t>H: Holiday.
When the university is closed on a holiday, mark the hours here.</t>
        </r>
      </text>
    </comment>
    <comment ref="Q5" authorId="1" shapeId="0">
      <text>
        <r>
          <rPr>
            <b/>
            <sz val="9"/>
            <color indexed="81"/>
            <rFont val="Tahoma"/>
            <family val="2"/>
          </rPr>
          <t>LW: LWOP
DR: Disaster Relief
M: Military
CL: Civil Leave
AL: Annual Special Leave</t>
        </r>
      </text>
    </comment>
    <comment ref="T5" authorId="0" shapeId="0">
      <text>
        <r>
          <rPr>
            <b/>
            <sz val="9"/>
            <color indexed="81"/>
            <rFont val="Tahoma"/>
            <family val="2"/>
          </rPr>
          <t>AM: Adverse Weather Makeup Hours
Indicate time worked that will be used to make up time taken off due to adverse weather.</t>
        </r>
      </text>
    </comment>
    <comment ref="U5" authorId="0" shapeId="0">
      <text>
        <r>
          <rPr>
            <b/>
            <sz val="9"/>
            <color indexed="81"/>
            <rFont val="Tahoma"/>
            <family val="2"/>
          </rPr>
          <t>AP: Adverse Weather Time Not Worked</t>
        </r>
      </text>
    </comment>
    <comment ref="V5" authorId="0" shapeId="0">
      <text>
        <r>
          <rPr>
            <b/>
            <sz val="9"/>
            <color indexed="81"/>
            <rFont val="Tahoma"/>
            <family val="2"/>
          </rPr>
          <t>AWLW: Adverse Weather Leave Without Pay</t>
        </r>
      </text>
    </comment>
    <comment ref="D17" authorId="0" shapeId="0">
      <text>
        <r>
          <rPr>
            <b/>
            <sz val="9"/>
            <color indexed="81"/>
            <rFont val="Tahoma"/>
            <family val="2"/>
          </rPr>
          <t>SP: Shift Pay</t>
        </r>
      </text>
    </comment>
    <comment ref="E17" authorId="0" shapeId="0">
      <text>
        <r>
          <rPr>
            <b/>
            <sz val="9"/>
            <color indexed="81"/>
            <rFont val="Tahoma"/>
            <family val="2"/>
          </rPr>
          <t>HP: Holiday Premium Pay</t>
        </r>
      </text>
    </comment>
    <comment ref="F17" authorId="0" shapeId="0">
      <text>
        <r>
          <rPr>
            <b/>
            <sz val="9"/>
            <color indexed="81"/>
            <rFont val="Tahoma"/>
            <family val="2"/>
          </rPr>
          <t>OC: On Call Hours</t>
        </r>
      </text>
    </comment>
    <comment ref="G17" authorId="0" shapeId="0">
      <text>
        <r>
          <rPr>
            <b/>
            <sz val="9"/>
            <color indexed="81"/>
            <rFont val="Tahoma"/>
            <family val="2"/>
          </rPr>
          <t>CB 1.5 : Call Back at Time and a Half (1.5)</t>
        </r>
      </text>
    </comment>
    <comment ref="H17" authorId="0" shapeId="0">
      <text>
        <r>
          <rPr>
            <b/>
            <sz val="9"/>
            <color indexed="81"/>
            <rFont val="Tahoma"/>
            <family val="2"/>
          </rPr>
          <t>CB 1.0 : Call Back at Straight Time (1.0)</t>
        </r>
      </text>
    </comment>
    <comment ref="I17"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text>
        <r>
          <rPr>
            <b/>
            <sz val="9"/>
            <color indexed="81"/>
            <rFont val="Tahoma"/>
            <family val="2"/>
          </rPr>
          <t>O: Overtime Earned</t>
        </r>
      </text>
    </comment>
    <comment ref="K17" authorId="0" shapeId="0">
      <text>
        <r>
          <rPr>
            <b/>
            <sz val="9"/>
            <color indexed="81"/>
            <rFont val="Tahoma"/>
            <family val="2"/>
          </rPr>
          <t>CU:Comp Time Used</t>
        </r>
      </text>
    </comment>
    <comment ref="L17" authorId="1" shapeId="0">
      <text>
        <r>
          <rPr>
            <b/>
            <sz val="9"/>
            <color indexed="81"/>
            <rFont val="Tahoma"/>
            <family val="2"/>
          </rPr>
          <t xml:space="preserve">V: Vacation 
</t>
        </r>
        <r>
          <rPr>
            <sz val="9"/>
            <color indexed="81"/>
            <rFont val="Tahoma"/>
            <family val="2"/>
          </rPr>
          <t xml:space="preserve">
</t>
        </r>
      </text>
    </comment>
    <comment ref="M17" authorId="0" shapeId="0">
      <text>
        <r>
          <rPr>
            <b/>
            <sz val="9"/>
            <color indexed="81"/>
            <rFont val="Tahoma"/>
            <family val="2"/>
          </rPr>
          <t>S: Sick</t>
        </r>
      </text>
    </comment>
    <comment ref="N17" authorId="0" shapeId="0">
      <text>
        <r>
          <rPr>
            <b/>
            <sz val="9"/>
            <color indexed="81"/>
            <rFont val="Tahoma"/>
            <family val="2"/>
          </rPr>
          <t>CI:</t>
        </r>
        <r>
          <rPr>
            <sz val="9"/>
            <color indexed="81"/>
            <rFont val="Tahoma"/>
            <family val="2"/>
          </rPr>
          <t xml:space="preserve"> Community Involvment
</t>
        </r>
      </text>
    </comment>
    <comment ref="O17" authorId="0" shapeId="0">
      <text>
        <r>
          <rPr>
            <b/>
            <sz val="9"/>
            <color indexed="81"/>
            <rFont val="Tahoma"/>
            <family val="2"/>
          </rPr>
          <t>BL: Bonus Leave</t>
        </r>
      </text>
    </comment>
    <comment ref="P17" authorId="0" shapeId="0">
      <text>
        <r>
          <rPr>
            <b/>
            <sz val="9"/>
            <color indexed="81"/>
            <rFont val="Tahoma"/>
            <family val="2"/>
          </rPr>
          <t>H: Holiday.
When the university is closed on a holiday, mark the hours here.</t>
        </r>
      </text>
    </comment>
    <comment ref="Q17" authorId="1" shapeId="0">
      <text>
        <r>
          <rPr>
            <b/>
            <sz val="9"/>
            <color indexed="81"/>
            <rFont val="Tahoma"/>
            <family val="2"/>
          </rPr>
          <t>LW: LWOP
DR: Disaster Relief
M: Military
CL: Civil Leave
AL: Annual Special Leave</t>
        </r>
      </text>
    </comment>
    <comment ref="T17" authorId="0" shapeId="0">
      <text>
        <r>
          <rPr>
            <b/>
            <sz val="9"/>
            <color indexed="81"/>
            <rFont val="Tahoma"/>
            <family val="2"/>
          </rPr>
          <t>AM: Adverse Weather Makeup Hours
Indicate time worked that will be used to make up time taken off due to adverse weather.</t>
        </r>
      </text>
    </comment>
    <comment ref="U17" authorId="0" shapeId="0">
      <text>
        <r>
          <rPr>
            <b/>
            <sz val="9"/>
            <color indexed="81"/>
            <rFont val="Tahoma"/>
            <family val="2"/>
          </rPr>
          <t>AP: Adverse Weather Time Not Worked</t>
        </r>
      </text>
    </comment>
    <comment ref="V17" authorId="0" shapeId="0">
      <text>
        <r>
          <rPr>
            <b/>
            <sz val="9"/>
            <color indexed="81"/>
            <rFont val="Tahoma"/>
            <family val="2"/>
          </rPr>
          <t>AWLW: Adverse Weather Leave Without Pay</t>
        </r>
      </text>
    </comment>
    <comment ref="D29" authorId="0" shapeId="0">
      <text>
        <r>
          <rPr>
            <b/>
            <sz val="9"/>
            <color indexed="81"/>
            <rFont val="Tahoma"/>
            <family val="2"/>
          </rPr>
          <t>SP: Shift Pay</t>
        </r>
      </text>
    </comment>
    <comment ref="E29" authorId="0" shapeId="0">
      <text>
        <r>
          <rPr>
            <b/>
            <sz val="9"/>
            <color indexed="81"/>
            <rFont val="Tahoma"/>
            <family val="2"/>
          </rPr>
          <t>HP: Holiday Premium Pay</t>
        </r>
      </text>
    </comment>
    <comment ref="F29" authorId="0" shapeId="0">
      <text>
        <r>
          <rPr>
            <b/>
            <sz val="9"/>
            <color indexed="81"/>
            <rFont val="Tahoma"/>
            <family val="2"/>
          </rPr>
          <t>OC: On Call Hours</t>
        </r>
      </text>
    </comment>
    <comment ref="G29" authorId="0" shapeId="0">
      <text>
        <r>
          <rPr>
            <b/>
            <sz val="9"/>
            <color indexed="81"/>
            <rFont val="Tahoma"/>
            <family val="2"/>
          </rPr>
          <t>CB 1.5 : Call Back at Time and a Half (1.5)</t>
        </r>
      </text>
    </comment>
    <comment ref="H29" authorId="0" shapeId="0">
      <text>
        <r>
          <rPr>
            <b/>
            <sz val="9"/>
            <color indexed="81"/>
            <rFont val="Tahoma"/>
            <family val="2"/>
          </rPr>
          <t>CB 1.0 : Call Back at Straight Time (1.0)</t>
        </r>
      </text>
    </comment>
    <comment ref="I29"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text>
        <r>
          <rPr>
            <b/>
            <sz val="9"/>
            <color indexed="81"/>
            <rFont val="Tahoma"/>
            <family val="2"/>
          </rPr>
          <t>O: Overtime Earned</t>
        </r>
      </text>
    </comment>
    <comment ref="K29" authorId="0" shapeId="0">
      <text>
        <r>
          <rPr>
            <b/>
            <sz val="9"/>
            <color indexed="81"/>
            <rFont val="Tahoma"/>
            <family val="2"/>
          </rPr>
          <t>CU:Comp Time Used</t>
        </r>
      </text>
    </comment>
    <comment ref="L29" authorId="1" shapeId="0">
      <text>
        <r>
          <rPr>
            <b/>
            <sz val="9"/>
            <color indexed="81"/>
            <rFont val="Tahoma"/>
            <family val="2"/>
          </rPr>
          <t xml:space="preserve">V: Vacation 
</t>
        </r>
        <r>
          <rPr>
            <sz val="9"/>
            <color indexed="81"/>
            <rFont val="Tahoma"/>
            <family val="2"/>
          </rPr>
          <t xml:space="preserve">
</t>
        </r>
      </text>
    </comment>
    <comment ref="M29" authorId="0" shapeId="0">
      <text>
        <r>
          <rPr>
            <b/>
            <sz val="9"/>
            <color indexed="81"/>
            <rFont val="Tahoma"/>
            <family val="2"/>
          </rPr>
          <t>S: Sick</t>
        </r>
      </text>
    </comment>
    <comment ref="N29" authorId="0" shapeId="0">
      <text>
        <r>
          <rPr>
            <b/>
            <sz val="9"/>
            <color indexed="81"/>
            <rFont val="Tahoma"/>
            <family val="2"/>
          </rPr>
          <t>CI:</t>
        </r>
        <r>
          <rPr>
            <sz val="9"/>
            <color indexed="81"/>
            <rFont val="Tahoma"/>
            <family val="2"/>
          </rPr>
          <t xml:space="preserve"> Community Involvment
</t>
        </r>
      </text>
    </comment>
    <comment ref="O29" authorId="0" shapeId="0">
      <text>
        <r>
          <rPr>
            <b/>
            <sz val="9"/>
            <color indexed="81"/>
            <rFont val="Tahoma"/>
            <family val="2"/>
          </rPr>
          <t>BL: Bonus Leave</t>
        </r>
      </text>
    </comment>
    <comment ref="P29" authorId="0" shapeId="0">
      <text>
        <r>
          <rPr>
            <b/>
            <sz val="9"/>
            <color indexed="81"/>
            <rFont val="Tahoma"/>
            <family val="2"/>
          </rPr>
          <t>H: Holiday.
When the university is closed on a holiday, mark the hours here.</t>
        </r>
      </text>
    </comment>
    <comment ref="Q29" authorId="1" shapeId="0">
      <text>
        <r>
          <rPr>
            <b/>
            <sz val="9"/>
            <color indexed="81"/>
            <rFont val="Tahoma"/>
            <family val="2"/>
          </rPr>
          <t>LW: LWOP
DR: Disaster Relief
M: Military
CL: Civil Leave
AL: Annual Special Leave</t>
        </r>
      </text>
    </comment>
    <comment ref="T29" authorId="0" shapeId="0">
      <text>
        <r>
          <rPr>
            <b/>
            <sz val="9"/>
            <color indexed="81"/>
            <rFont val="Tahoma"/>
            <family val="2"/>
          </rPr>
          <t>AM: Adverse Weather Makeup Hours
Indicate time worked that will be used to make up time taken off due to adverse weather.</t>
        </r>
      </text>
    </comment>
    <comment ref="U29" authorId="0" shapeId="0">
      <text>
        <r>
          <rPr>
            <b/>
            <sz val="9"/>
            <color indexed="81"/>
            <rFont val="Tahoma"/>
            <family val="2"/>
          </rPr>
          <t>AP: Adverse Weather Time Not Worked</t>
        </r>
      </text>
    </comment>
    <comment ref="V29" authorId="0" shapeId="0">
      <text>
        <r>
          <rPr>
            <b/>
            <sz val="9"/>
            <color indexed="81"/>
            <rFont val="Tahoma"/>
            <family val="2"/>
          </rPr>
          <t>AWLW: Adverse Weather Leave Without Pay</t>
        </r>
      </text>
    </comment>
    <comment ref="D41" authorId="0" shapeId="0">
      <text>
        <r>
          <rPr>
            <b/>
            <sz val="9"/>
            <color indexed="81"/>
            <rFont val="Tahoma"/>
            <family val="2"/>
          </rPr>
          <t>SP: Shift Pay</t>
        </r>
      </text>
    </comment>
    <comment ref="E41" authorId="0" shapeId="0">
      <text>
        <r>
          <rPr>
            <b/>
            <sz val="9"/>
            <color indexed="81"/>
            <rFont val="Tahoma"/>
            <family val="2"/>
          </rPr>
          <t>HP: Holiday Premium Pay</t>
        </r>
      </text>
    </comment>
    <comment ref="F41" authorId="0" shapeId="0">
      <text>
        <r>
          <rPr>
            <b/>
            <sz val="9"/>
            <color indexed="81"/>
            <rFont val="Tahoma"/>
            <family val="2"/>
          </rPr>
          <t>OC: On Call Hours</t>
        </r>
      </text>
    </comment>
    <comment ref="G41" authorId="0" shapeId="0">
      <text>
        <r>
          <rPr>
            <b/>
            <sz val="9"/>
            <color indexed="81"/>
            <rFont val="Tahoma"/>
            <family val="2"/>
          </rPr>
          <t>CB 1.5 : Call Back at Time and a Half (1.5)</t>
        </r>
      </text>
    </comment>
    <comment ref="H41" authorId="0" shapeId="0">
      <text>
        <r>
          <rPr>
            <b/>
            <sz val="9"/>
            <color indexed="81"/>
            <rFont val="Tahoma"/>
            <family val="2"/>
          </rPr>
          <t>CB 1.0 : Call Back at Straight Time (1.0)</t>
        </r>
      </text>
    </comment>
    <comment ref="I41"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text>
        <r>
          <rPr>
            <b/>
            <sz val="9"/>
            <color indexed="81"/>
            <rFont val="Tahoma"/>
            <family val="2"/>
          </rPr>
          <t>O: Overtime Earned</t>
        </r>
      </text>
    </comment>
    <comment ref="K41" authorId="0" shapeId="0">
      <text>
        <r>
          <rPr>
            <b/>
            <sz val="9"/>
            <color indexed="81"/>
            <rFont val="Tahoma"/>
            <family val="2"/>
          </rPr>
          <t>CU:Comp Time Used</t>
        </r>
      </text>
    </comment>
    <comment ref="L41" authorId="1" shapeId="0">
      <text>
        <r>
          <rPr>
            <b/>
            <sz val="9"/>
            <color indexed="81"/>
            <rFont val="Tahoma"/>
            <family val="2"/>
          </rPr>
          <t xml:space="preserve">V: Vacation 
</t>
        </r>
        <r>
          <rPr>
            <sz val="9"/>
            <color indexed="81"/>
            <rFont val="Tahoma"/>
            <family val="2"/>
          </rPr>
          <t xml:space="preserve">
</t>
        </r>
      </text>
    </comment>
    <comment ref="M41" authorId="0" shapeId="0">
      <text>
        <r>
          <rPr>
            <b/>
            <sz val="9"/>
            <color indexed="81"/>
            <rFont val="Tahoma"/>
            <family val="2"/>
          </rPr>
          <t>S: Sick</t>
        </r>
      </text>
    </comment>
    <comment ref="N41" authorId="0" shapeId="0">
      <text>
        <r>
          <rPr>
            <b/>
            <sz val="9"/>
            <color indexed="81"/>
            <rFont val="Tahoma"/>
            <family val="2"/>
          </rPr>
          <t>CI:</t>
        </r>
        <r>
          <rPr>
            <sz val="9"/>
            <color indexed="81"/>
            <rFont val="Tahoma"/>
            <family val="2"/>
          </rPr>
          <t xml:space="preserve"> Community Involvment
</t>
        </r>
      </text>
    </comment>
    <comment ref="O41" authorId="0" shapeId="0">
      <text>
        <r>
          <rPr>
            <b/>
            <sz val="9"/>
            <color indexed="81"/>
            <rFont val="Tahoma"/>
            <family val="2"/>
          </rPr>
          <t>BL: Bonus Leave</t>
        </r>
      </text>
    </comment>
    <comment ref="P41" authorId="0" shapeId="0">
      <text>
        <r>
          <rPr>
            <b/>
            <sz val="9"/>
            <color indexed="81"/>
            <rFont val="Tahoma"/>
            <family val="2"/>
          </rPr>
          <t>H: Holiday.
When the university is closed on a holiday, mark the hours here.</t>
        </r>
      </text>
    </comment>
    <comment ref="Q41" authorId="1" shapeId="0">
      <text>
        <r>
          <rPr>
            <b/>
            <sz val="9"/>
            <color indexed="81"/>
            <rFont val="Tahoma"/>
            <family val="2"/>
          </rPr>
          <t>LW: LWOP
DR: Disaster Relief
M: Military
CL: Civil Leave
AL: Annual Special Leave</t>
        </r>
      </text>
    </comment>
    <comment ref="T41" authorId="0" shapeId="0">
      <text>
        <r>
          <rPr>
            <b/>
            <sz val="9"/>
            <color indexed="81"/>
            <rFont val="Tahoma"/>
            <family val="2"/>
          </rPr>
          <t>AM: Adverse Weather Makeup Hours
Indicate time worked that will be used to make up time taken off due to adverse weather.</t>
        </r>
      </text>
    </comment>
    <comment ref="U41" authorId="0" shapeId="0">
      <text>
        <r>
          <rPr>
            <b/>
            <sz val="9"/>
            <color indexed="81"/>
            <rFont val="Tahoma"/>
            <family val="2"/>
          </rPr>
          <t>AP: Adverse Weather Time Not Worked</t>
        </r>
      </text>
    </comment>
    <comment ref="V41" authorId="0" shapeId="0">
      <text>
        <r>
          <rPr>
            <b/>
            <sz val="9"/>
            <color indexed="81"/>
            <rFont val="Tahoma"/>
            <family val="2"/>
          </rPr>
          <t>AWLW: Adverse Weather Leave Without Pay</t>
        </r>
      </text>
    </comment>
  </commentList>
</comments>
</file>

<file path=xl/comments12.xml><?xml version="1.0" encoding="utf-8"?>
<comments xmlns="http://schemas.openxmlformats.org/spreadsheetml/2006/main">
  <authors>
    <author>Sean Farrell</author>
    <author>Administrator</author>
  </authors>
  <commentList>
    <comment ref="D5" authorId="0" shapeId="0">
      <text>
        <r>
          <rPr>
            <b/>
            <sz val="9"/>
            <color indexed="81"/>
            <rFont val="Tahoma"/>
            <family val="2"/>
          </rPr>
          <t>SP: Shift Pay</t>
        </r>
      </text>
    </comment>
    <comment ref="E5" authorId="0" shapeId="0">
      <text>
        <r>
          <rPr>
            <b/>
            <sz val="9"/>
            <color indexed="81"/>
            <rFont val="Tahoma"/>
            <family val="2"/>
          </rPr>
          <t>HP: Holiday Premium Pay</t>
        </r>
      </text>
    </comment>
    <comment ref="F5" authorId="0" shapeId="0">
      <text>
        <r>
          <rPr>
            <b/>
            <sz val="9"/>
            <color indexed="81"/>
            <rFont val="Tahoma"/>
            <family val="2"/>
          </rPr>
          <t>OC: On Call Hours</t>
        </r>
      </text>
    </comment>
    <comment ref="G5" authorId="0" shapeId="0">
      <text>
        <r>
          <rPr>
            <b/>
            <sz val="9"/>
            <color indexed="81"/>
            <rFont val="Tahoma"/>
            <family val="2"/>
          </rPr>
          <t>CB 1.5 : Call Back at Time and a Half (1.5)</t>
        </r>
      </text>
    </comment>
    <comment ref="H5" authorId="0" shapeId="0">
      <text>
        <r>
          <rPr>
            <b/>
            <sz val="9"/>
            <color indexed="81"/>
            <rFont val="Tahoma"/>
            <family val="2"/>
          </rPr>
          <t>CB 1.0 : Call Back at Straight Time (1.0)</t>
        </r>
      </text>
    </comment>
    <comment ref="I5"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text>
        <r>
          <rPr>
            <b/>
            <sz val="9"/>
            <color indexed="81"/>
            <rFont val="Tahoma"/>
            <family val="2"/>
          </rPr>
          <t>O: Overtime Earned</t>
        </r>
      </text>
    </comment>
    <comment ref="K5" authorId="0" shapeId="0">
      <text>
        <r>
          <rPr>
            <b/>
            <sz val="9"/>
            <color indexed="81"/>
            <rFont val="Tahoma"/>
            <family val="2"/>
          </rPr>
          <t>CU:Comp Time Used</t>
        </r>
      </text>
    </comment>
    <comment ref="L5" authorId="1" shapeId="0">
      <text>
        <r>
          <rPr>
            <b/>
            <sz val="9"/>
            <color indexed="81"/>
            <rFont val="Tahoma"/>
            <family val="2"/>
          </rPr>
          <t xml:space="preserve">V: Vacation 
</t>
        </r>
        <r>
          <rPr>
            <sz val="9"/>
            <color indexed="81"/>
            <rFont val="Tahoma"/>
            <family val="2"/>
          </rPr>
          <t xml:space="preserve">
</t>
        </r>
      </text>
    </comment>
    <comment ref="M5" authorId="0" shapeId="0">
      <text>
        <r>
          <rPr>
            <b/>
            <sz val="9"/>
            <color indexed="81"/>
            <rFont val="Tahoma"/>
            <family val="2"/>
          </rPr>
          <t>S: Sick</t>
        </r>
      </text>
    </comment>
    <comment ref="N5" authorId="0" shapeId="0">
      <text>
        <r>
          <rPr>
            <b/>
            <sz val="9"/>
            <color indexed="81"/>
            <rFont val="Tahoma"/>
            <family val="2"/>
          </rPr>
          <t>CI:</t>
        </r>
        <r>
          <rPr>
            <sz val="9"/>
            <color indexed="81"/>
            <rFont val="Tahoma"/>
            <family val="2"/>
          </rPr>
          <t xml:space="preserve"> Community Involvment
</t>
        </r>
      </text>
    </comment>
    <comment ref="O5" authorId="0" shapeId="0">
      <text>
        <r>
          <rPr>
            <b/>
            <sz val="9"/>
            <color indexed="81"/>
            <rFont val="Tahoma"/>
            <family val="2"/>
          </rPr>
          <t>BL: Bonus Leave</t>
        </r>
      </text>
    </comment>
    <comment ref="P5" authorId="0" shapeId="0">
      <text>
        <r>
          <rPr>
            <b/>
            <sz val="9"/>
            <color indexed="81"/>
            <rFont val="Tahoma"/>
            <family val="2"/>
          </rPr>
          <t>H: Holiday.
When the university is closed on a holiday, mark the hours here.</t>
        </r>
      </text>
    </comment>
    <comment ref="Q5" authorId="1" shapeId="0">
      <text>
        <r>
          <rPr>
            <b/>
            <sz val="9"/>
            <color indexed="81"/>
            <rFont val="Tahoma"/>
            <family val="2"/>
          </rPr>
          <t>LW: LWOP
DR: Disaster Relief
M: Military
CL: Civil Leave
AL: Annual Special Leave</t>
        </r>
      </text>
    </comment>
    <comment ref="T5" authorId="0" shapeId="0">
      <text>
        <r>
          <rPr>
            <b/>
            <sz val="9"/>
            <color indexed="81"/>
            <rFont val="Tahoma"/>
            <family val="2"/>
          </rPr>
          <t>AM: Adverse Weather Makeup Hours
Indicate time worked that will be used to make up time taken off due to adverse weather.</t>
        </r>
      </text>
    </comment>
    <comment ref="U5" authorId="0" shapeId="0">
      <text>
        <r>
          <rPr>
            <b/>
            <sz val="9"/>
            <color indexed="81"/>
            <rFont val="Tahoma"/>
            <family val="2"/>
          </rPr>
          <t>AP: Adverse Weather Time Not Worked</t>
        </r>
      </text>
    </comment>
    <comment ref="V5" authorId="0" shapeId="0">
      <text>
        <r>
          <rPr>
            <b/>
            <sz val="9"/>
            <color indexed="81"/>
            <rFont val="Tahoma"/>
            <family val="2"/>
          </rPr>
          <t>AWLW: Adverse Weather Leave Without Pay</t>
        </r>
      </text>
    </comment>
    <comment ref="D17" authorId="0" shapeId="0">
      <text>
        <r>
          <rPr>
            <b/>
            <sz val="9"/>
            <color indexed="81"/>
            <rFont val="Tahoma"/>
            <family val="2"/>
          </rPr>
          <t>SP: Shift Pay</t>
        </r>
      </text>
    </comment>
    <comment ref="E17" authorId="0" shapeId="0">
      <text>
        <r>
          <rPr>
            <b/>
            <sz val="9"/>
            <color indexed="81"/>
            <rFont val="Tahoma"/>
            <family val="2"/>
          </rPr>
          <t>HP: Holiday Premium Pay</t>
        </r>
      </text>
    </comment>
    <comment ref="F17" authorId="0" shapeId="0">
      <text>
        <r>
          <rPr>
            <b/>
            <sz val="9"/>
            <color indexed="81"/>
            <rFont val="Tahoma"/>
            <family val="2"/>
          </rPr>
          <t>OC: On Call Hours</t>
        </r>
      </text>
    </comment>
    <comment ref="G17" authorId="0" shapeId="0">
      <text>
        <r>
          <rPr>
            <b/>
            <sz val="9"/>
            <color indexed="81"/>
            <rFont val="Tahoma"/>
            <family val="2"/>
          </rPr>
          <t>CB 1.5 : Call Back at Time and a Half (1.5)</t>
        </r>
      </text>
    </comment>
    <comment ref="H17" authorId="0" shapeId="0">
      <text>
        <r>
          <rPr>
            <b/>
            <sz val="9"/>
            <color indexed="81"/>
            <rFont val="Tahoma"/>
            <family val="2"/>
          </rPr>
          <t>CB 1.0 : Call Back at Straight Time (1.0)</t>
        </r>
      </text>
    </comment>
    <comment ref="I17"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text>
        <r>
          <rPr>
            <b/>
            <sz val="9"/>
            <color indexed="81"/>
            <rFont val="Tahoma"/>
            <family val="2"/>
          </rPr>
          <t>O: Overtime Earned</t>
        </r>
      </text>
    </comment>
    <comment ref="K17" authorId="0" shapeId="0">
      <text>
        <r>
          <rPr>
            <b/>
            <sz val="9"/>
            <color indexed="81"/>
            <rFont val="Tahoma"/>
            <family val="2"/>
          </rPr>
          <t>CU:Comp Time Used</t>
        </r>
      </text>
    </comment>
    <comment ref="L17" authorId="1" shapeId="0">
      <text>
        <r>
          <rPr>
            <b/>
            <sz val="9"/>
            <color indexed="81"/>
            <rFont val="Tahoma"/>
            <family val="2"/>
          </rPr>
          <t xml:space="preserve">V: Vacation 
</t>
        </r>
        <r>
          <rPr>
            <sz val="9"/>
            <color indexed="81"/>
            <rFont val="Tahoma"/>
            <family val="2"/>
          </rPr>
          <t xml:space="preserve">
</t>
        </r>
      </text>
    </comment>
    <comment ref="M17" authorId="0" shapeId="0">
      <text>
        <r>
          <rPr>
            <b/>
            <sz val="9"/>
            <color indexed="81"/>
            <rFont val="Tahoma"/>
            <family val="2"/>
          </rPr>
          <t>S: Sick</t>
        </r>
      </text>
    </comment>
    <comment ref="N17" authorId="0" shapeId="0">
      <text>
        <r>
          <rPr>
            <b/>
            <sz val="9"/>
            <color indexed="81"/>
            <rFont val="Tahoma"/>
            <family val="2"/>
          </rPr>
          <t>CI:</t>
        </r>
        <r>
          <rPr>
            <sz val="9"/>
            <color indexed="81"/>
            <rFont val="Tahoma"/>
            <family val="2"/>
          </rPr>
          <t xml:space="preserve"> Community Involvment
</t>
        </r>
      </text>
    </comment>
    <comment ref="O17" authorId="0" shapeId="0">
      <text>
        <r>
          <rPr>
            <b/>
            <sz val="9"/>
            <color indexed="81"/>
            <rFont val="Tahoma"/>
            <family val="2"/>
          </rPr>
          <t>BL: Bonus Leave</t>
        </r>
      </text>
    </comment>
    <comment ref="P17" authorId="0" shapeId="0">
      <text>
        <r>
          <rPr>
            <b/>
            <sz val="9"/>
            <color indexed="81"/>
            <rFont val="Tahoma"/>
            <family val="2"/>
          </rPr>
          <t>H: Holiday.
When the university is closed on a holiday, mark the hours here.</t>
        </r>
      </text>
    </comment>
    <comment ref="Q17" authorId="1" shapeId="0">
      <text>
        <r>
          <rPr>
            <b/>
            <sz val="9"/>
            <color indexed="81"/>
            <rFont val="Tahoma"/>
            <family val="2"/>
          </rPr>
          <t>LW: LWOP
DR: Disaster Relief
M: Military
CL: Civil Leave
AL: Annual Special Leave</t>
        </r>
      </text>
    </comment>
    <comment ref="T17" authorId="0" shapeId="0">
      <text>
        <r>
          <rPr>
            <b/>
            <sz val="9"/>
            <color indexed="81"/>
            <rFont val="Tahoma"/>
            <family val="2"/>
          </rPr>
          <t>AM: Adverse Weather Makeup Hours
Indicate time worked that will be used to make up time taken off due to adverse weather.</t>
        </r>
      </text>
    </comment>
    <comment ref="U17" authorId="0" shapeId="0">
      <text>
        <r>
          <rPr>
            <b/>
            <sz val="9"/>
            <color indexed="81"/>
            <rFont val="Tahoma"/>
            <family val="2"/>
          </rPr>
          <t>AP: Adverse Weather Time Not Worked</t>
        </r>
      </text>
    </comment>
    <comment ref="V17" authorId="0" shapeId="0">
      <text>
        <r>
          <rPr>
            <b/>
            <sz val="9"/>
            <color indexed="81"/>
            <rFont val="Tahoma"/>
            <family val="2"/>
          </rPr>
          <t>AWLW: Adverse Weather Leave Without Pay</t>
        </r>
      </text>
    </comment>
    <comment ref="D29" authorId="0" shapeId="0">
      <text>
        <r>
          <rPr>
            <b/>
            <sz val="9"/>
            <color indexed="81"/>
            <rFont val="Tahoma"/>
            <family val="2"/>
          </rPr>
          <t>SP: Shift Pay</t>
        </r>
      </text>
    </comment>
    <comment ref="E29" authorId="0" shapeId="0">
      <text>
        <r>
          <rPr>
            <b/>
            <sz val="9"/>
            <color indexed="81"/>
            <rFont val="Tahoma"/>
            <family val="2"/>
          </rPr>
          <t>HP: Holiday Premium Pay</t>
        </r>
      </text>
    </comment>
    <comment ref="F29" authorId="0" shapeId="0">
      <text>
        <r>
          <rPr>
            <b/>
            <sz val="9"/>
            <color indexed="81"/>
            <rFont val="Tahoma"/>
            <family val="2"/>
          </rPr>
          <t>OC: On Call Hours</t>
        </r>
      </text>
    </comment>
    <comment ref="G29" authorId="0" shapeId="0">
      <text>
        <r>
          <rPr>
            <b/>
            <sz val="9"/>
            <color indexed="81"/>
            <rFont val="Tahoma"/>
            <family val="2"/>
          </rPr>
          <t>CB 1.5 : Call Back at Time and a Half (1.5)</t>
        </r>
      </text>
    </comment>
    <comment ref="H29" authorId="0" shapeId="0">
      <text>
        <r>
          <rPr>
            <b/>
            <sz val="9"/>
            <color indexed="81"/>
            <rFont val="Tahoma"/>
            <family val="2"/>
          </rPr>
          <t>CB 1.0 : Call Back at Straight Time (1.0)</t>
        </r>
      </text>
    </comment>
    <comment ref="I29"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text>
        <r>
          <rPr>
            <b/>
            <sz val="9"/>
            <color indexed="81"/>
            <rFont val="Tahoma"/>
            <family val="2"/>
          </rPr>
          <t>O: Overtime Earned</t>
        </r>
      </text>
    </comment>
    <comment ref="K29" authorId="0" shapeId="0">
      <text>
        <r>
          <rPr>
            <b/>
            <sz val="9"/>
            <color indexed="81"/>
            <rFont val="Tahoma"/>
            <family val="2"/>
          </rPr>
          <t>CU:Comp Time Used</t>
        </r>
      </text>
    </comment>
    <comment ref="L29" authorId="1" shapeId="0">
      <text>
        <r>
          <rPr>
            <b/>
            <sz val="9"/>
            <color indexed="81"/>
            <rFont val="Tahoma"/>
            <family val="2"/>
          </rPr>
          <t xml:space="preserve">V: Vacation 
</t>
        </r>
        <r>
          <rPr>
            <sz val="9"/>
            <color indexed="81"/>
            <rFont val="Tahoma"/>
            <family val="2"/>
          </rPr>
          <t xml:space="preserve">
</t>
        </r>
      </text>
    </comment>
    <comment ref="M29" authorId="0" shapeId="0">
      <text>
        <r>
          <rPr>
            <b/>
            <sz val="9"/>
            <color indexed="81"/>
            <rFont val="Tahoma"/>
            <family val="2"/>
          </rPr>
          <t>S: Sick</t>
        </r>
      </text>
    </comment>
    <comment ref="N29" authorId="0" shapeId="0">
      <text>
        <r>
          <rPr>
            <b/>
            <sz val="9"/>
            <color indexed="81"/>
            <rFont val="Tahoma"/>
            <family val="2"/>
          </rPr>
          <t>CI:</t>
        </r>
        <r>
          <rPr>
            <sz val="9"/>
            <color indexed="81"/>
            <rFont val="Tahoma"/>
            <family val="2"/>
          </rPr>
          <t xml:space="preserve"> Community Involvment
</t>
        </r>
      </text>
    </comment>
    <comment ref="O29" authorId="0" shapeId="0">
      <text>
        <r>
          <rPr>
            <b/>
            <sz val="9"/>
            <color indexed="81"/>
            <rFont val="Tahoma"/>
            <family val="2"/>
          </rPr>
          <t>BL: Bonus Leave</t>
        </r>
      </text>
    </comment>
    <comment ref="P29" authorId="0" shapeId="0">
      <text>
        <r>
          <rPr>
            <b/>
            <sz val="9"/>
            <color indexed="81"/>
            <rFont val="Tahoma"/>
            <family val="2"/>
          </rPr>
          <t>H: Holiday.
When the university is closed on a holiday, mark the hours here.</t>
        </r>
      </text>
    </comment>
    <comment ref="Q29" authorId="1" shapeId="0">
      <text>
        <r>
          <rPr>
            <b/>
            <sz val="9"/>
            <color indexed="81"/>
            <rFont val="Tahoma"/>
            <family val="2"/>
          </rPr>
          <t>LW: LWOP
DR: Disaster Relief
M: Military
CL: Civil Leave
AL: Annual Special Leave</t>
        </r>
      </text>
    </comment>
    <comment ref="T29" authorId="0" shapeId="0">
      <text>
        <r>
          <rPr>
            <b/>
            <sz val="9"/>
            <color indexed="81"/>
            <rFont val="Tahoma"/>
            <family val="2"/>
          </rPr>
          <t>AM: Adverse Weather Makeup Hours
Indicate time worked that will be used to make up time taken off due to adverse weather.</t>
        </r>
      </text>
    </comment>
    <comment ref="U29" authorId="0" shapeId="0">
      <text>
        <r>
          <rPr>
            <b/>
            <sz val="9"/>
            <color indexed="81"/>
            <rFont val="Tahoma"/>
            <family val="2"/>
          </rPr>
          <t>AP: Adverse Weather Time Not Worked</t>
        </r>
      </text>
    </comment>
    <comment ref="V29" authorId="0" shapeId="0">
      <text>
        <r>
          <rPr>
            <b/>
            <sz val="9"/>
            <color indexed="81"/>
            <rFont val="Tahoma"/>
            <family val="2"/>
          </rPr>
          <t>AWLW: Adverse Weather Leave Without Pay</t>
        </r>
      </text>
    </comment>
    <comment ref="D41" authorId="0" shapeId="0">
      <text>
        <r>
          <rPr>
            <b/>
            <sz val="9"/>
            <color indexed="81"/>
            <rFont val="Tahoma"/>
            <family val="2"/>
          </rPr>
          <t>SP: Shift Pay</t>
        </r>
      </text>
    </comment>
    <comment ref="E41" authorId="0" shapeId="0">
      <text>
        <r>
          <rPr>
            <b/>
            <sz val="9"/>
            <color indexed="81"/>
            <rFont val="Tahoma"/>
            <family val="2"/>
          </rPr>
          <t>HP: Holiday Premium Pay</t>
        </r>
      </text>
    </comment>
    <comment ref="F41" authorId="0" shapeId="0">
      <text>
        <r>
          <rPr>
            <b/>
            <sz val="9"/>
            <color indexed="81"/>
            <rFont val="Tahoma"/>
            <family val="2"/>
          </rPr>
          <t>OC: On Call Hours</t>
        </r>
      </text>
    </comment>
    <comment ref="G41" authorId="0" shapeId="0">
      <text>
        <r>
          <rPr>
            <b/>
            <sz val="9"/>
            <color indexed="81"/>
            <rFont val="Tahoma"/>
            <family val="2"/>
          </rPr>
          <t>CB 1.5 : Call Back at Time and a Half (1.5)</t>
        </r>
      </text>
    </comment>
    <comment ref="H41" authorId="0" shapeId="0">
      <text>
        <r>
          <rPr>
            <b/>
            <sz val="9"/>
            <color indexed="81"/>
            <rFont val="Tahoma"/>
            <family val="2"/>
          </rPr>
          <t>CB 1.0 : Call Back at Straight Time (1.0)</t>
        </r>
      </text>
    </comment>
    <comment ref="I41"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text>
        <r>
          <rPr>
            <b/>
            <sz val="9"/>
            <color indexed="81"/>
            <rFont val="Tahoma"/>
            <family val="2"/>
          </rPr>
          <t>O: Overtime Earned</t>
        </r>
      </text>
    </comment>
    <comment ref="K41" authorId="0" shapeId="0">
      <text>
        <r>
          <rPr>
            <b/>
            <sz val="9"/>
            <color indexed="81"/>
            <rFont val="Tahoma"/>
            <family val="2"/>
          </rPr>
          <t>CU:Comp Time Used</t>
        </r>
      </text>
    </comment>
    <comment ref="L41" authorId="1" shapeId="0">
      <text>
        <r>
          <rPr>
            <b/>
            <sz val="9"/>
            <color indexed="81"/>
            <rFont val="Tahoma"/>
            <family val="2"/>
          </rPr>
          <t xml:space="preserve">V: Vacation 
</t>
        </r>
        <r>
          <rPr>
            <sz val="9"/>
            <color indexed="81"/>
            <rFont val="Tahoma"/>
            <family val="2"/>
          </rPr>
          <t xml:space="preserve">
</t>
        </r>
      </text>
    </comment>
    <comment ref="M41" authorId="0" shapeId="0">
      <text>
        <r>
          <rPr>
            <b/>
            <sz val="9"/>
            <color indexed="81"/>
            <rFont val="Tahoma"/>
            <family val="2"/>
          </rPr>
          <t>S: Sick</t>
        </r>
      </text>
    </comment>
    <comment ref="N41" authorId="0" shapeId="0">
      <text>
        <r>
          <rPr>
            <b/>
            <sz val="9"/>
            <color indexed="81"/>
            <rFont val="Tahoma"/>
            <family val="2"/>
          </rPr>
          <t>CI:</t>
        </r>
        <r>
          <rPr>
            <sz val="9"/>
            <color indexed="81"/>
            <rFont val="Tahoma"/>
            <family val="2"/>
          </rPr>
          <t xml:space="preserve"> Community Involvment
</t>
        </r>
      </text>
    </comment>
    <comment ref="O41" authorId="0" shapeId="0">
      <text>
        <r>
          <rPr>
            <b/>
            <sz val="9"/>
            <color indexed="81"/>
            <rFont val="Tahoma"/>
            <family val="2"/>
          </rPr>
          <t>BL: Bonus Leave</t>
        </r>
      </text>
    </comment>
    <comment ref="P41" authorId="0" shapeId="0">
      <text>
        <r>
          <rPr>
            <b/>
            <sz val="9"/>
            <color indexed="81"/>
            <rFont val="Tahoma"/>
            <family val="2"/>
          </rPr>
          <t>H: Holiday.
When the university is closed on a holiday, mark the hours here.</t>
        </r>
      </text>
    </comment>
    <comment ref="Q41" authorId="1" shapeId="0">
      <text>
        <r>
          <rPr>
            <b/>
            <sz val="9"/>
            <color indexed="81"/>
            <rFont val="Tahoma"/>
            <family val="2"/>
          </rPr>
          <t>LW: LWOP
DR: Disaster Relief
M: Military
CL: Civil Leave
AL: Annual Special Leave</t>
        </r>
      </text>
    </comment>
    <comment ref="T41" authorId="0" shapeId="0">
      <text>
        <r>
          <rPr>
            <b/>
            <sz val="9"/>
            <color indexed="81"/>
            <rFont val="Tahoma"/>
            <family val="2"/>
          </rPr>
          <t>AM: Adverse Weather Makeup Hours
Indicate time worked that will be used to make up time taken off due to adverse weather.</t>
        </r>
      </text>
    </comment>
    <comment ref="U41" authorId="0" shapeId="0">
      <text>
        <r>
          <rPr>
            <b/>
            <sz val="9"/>
            <color indexed="81"/>
            <rFont val="Tahoma"/>
            <family val="2"/>
          </rPr>
          <t>AP: Adverse Weather Time Not Worked</t>
        </r>
      </text>
    </comment>
    <comment ref="V41" authorId="0" shapeId="0">
      <text>
        <r>
          <rPr>
            <b/>
            <sz val="9"/>
            <color indexed="81"/>
            <rFont val="Tahoma"/>
            <family val="2"/>
          </rPr>
          <t>AWLW: Adverse Weather Leave Without Pay</t>
        </r>
      </text>
    </comment>
    <comment ref="D53" authorId="0" shapeId="0">
      <text>
        <r>
          <rPr>
            <b/>
            <sz val="9"/>
            <color indexed="81"/>
            <rFont val="Tahoma"/>
            <family val="2"/>
          </rPr>
          <t>SP: Shift Pay</t>
        </r>
      </text>
    </comment>
    <comment ref="E53" authorId="0" shapeId="0">
      <text>
        <r>
          <rPr>
            <b/>
            <sz val="9"/>
            <color indexed="81"/>
            <rFont val="Tahoma"/>
            <family val="2"/>
          </rPr>
          <t>HP: Holiday Premium Pay</t>
        </r>
      </text>
    </comment>
    <comment ref="F53" authorId="0" shapeId="0">
      <text>
        <r>
          <rPr>
            <b/>
            <sz val="9"/>
            <color indexed="81"/>
            <rFont val="Tahoma"/>
            <family val="2"/>
          </rPr>
          <t>OC: On Call Hours</t>
        </r>
      </text>
    </comment>
    <comment ref="G53" authorId="0" shapeId="0">
      <text>
        <r>
          <rPr>
            <b/>
            <sz val="9"/>
            <color indexed="81"/>
            <rFont val="Tahoma"/>
            <family val="2"/>
          </rPr>
          <t>CB 1.5 : Call Back at Time and a Half (1.5)</t>
        </r>
      </text>
    </comment>
    <comment ref="H53" authorId="0" shapeId="0">
      <text>
        <r>
          <rPr>
            <b/>
            <sz val="9"/>
            <color indexed="81"/>
            <rFont val="Tahoma"/>
            <family val="2"/>
          </rPr>
          <t>CB 1.0 : Call Back at Straight Time (1.0)</t>
        </r>
      </text>
    </comment>
    <comment ref="I53"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text>
        <r>
          <rPr>
            <b/>
            <sz val="9"/>
            <color indexed="81"/>
            <rFont val="Tahoma"/>
            <family val="2"/>
          </rPr>
          <t>O: Overtime Earned</t>
        </r>
      </text>
    </comment>
    <comment ref="K53" authorId="0" shapeId="0">
      <text>
        <r>
          <rPr>
            <b/>
            <sz val="9"/>
            <color indexed="81"/>
            <rFont val="Tahoma"/>
            <family val="2"/>
          </rPr>
          <t>CU:Comp Time Used</t>
        </r>
      </text>
    </comment>
    <comment ref="L53" authorId="1" shapeId="0">
      <text>
        <r>
          <rPr>
            <b/>
            <sz val="9"/>
            <color indexed="81"/>
            <rFont val="Tahoma"/>
            <family val="2"/>
          </rPr>
          <t xml:space="preserve">V: Vacation 
</t>
        </r>
        <r>
          <rPr>
            <sz val="9"/>
            <color indexed="81"/>
            <rFont val="Tahoma"/>
            <family val="2"/>
          </rPr>
          <t xml:space="preserve">
</t>
        </r>
      </text>
    </comment>
    <comment ref="M53" authorId="0" shapeId="0">
      <text>
        <r>
          <rPr>
            <b/>
            <sz val="9"/>
            <color indexed="81"/>
            <rFont val="Tahoma"/>
            <family val="2"/>
          </rPr>
          <t>S: Sick</t>
        </r>
      </text>
    </comment>
    <comment ref="N53" authorId="0" shapeId="0">
      <text>
        <r>
          <rPr>
            <b/>
            <sz val="9"/>
            <color indexed="81"/>
            <rFont val="Tahoma"/>
            <family val="2"/>
          </rPr>
          <t>CI:</t>
        </r>
        <r>
          <rPr>
            <sz val="9"/>
            <color indexed="81"/>
            <rFont val="Tahoma"/>
            <family val="2"/>
          </rPr>
          <t xml:space="preserve"> Community Involvment
</t>
        </r>
      </text>
    </comment>
    <comment ref="O53" authorId="0" shapeId="0">
      <text>
        <r>
          <rPr>
            <b/>
            <sz val="9"/>
            <color indexed="81"/>
            <rFont val="Tahoma"/>
            <family val="2"/>
          </rPr>
          <t>BL: Bonus Leave</t>
        </r>
      </text>
    </comment>
    <comment ref="P53" authorId="0" shapeId="0">
      <text>
        <r>
          <rPr>
            <b/>
            <sz val="9"/>
            <color indexed="81"/>
            <rFont val="Tahoma"/>
            <family val="2"/>
          </rPr>
          <t>H: Holiday.
When the university is closed on a holiday, mark the hours here.</t>
        </r>
      </text>
    </comment>
    <comment ref="Q53" authorId="1" shapeId="0">
      <text>
        <r>
          <rPr>
            <b/>
            <sz val="9"/>
            <color indexed="81"/>
            <rFont val="Tahoma"/>
            <family val="2"/>
          </rPr>
          <t>LW: LWOP
DR: Disaster Relief
M: Military
CL: Civil Leave
AL: Annual Special Leave</t>
        </r>
      </text>
    </comment>
    <comment ref="T53" authorId="0" shapeId="0">
      <text>
        <r>
          <rPr>
            <b/>
            <sz val="9"/>
            <color indexed="81"/>
            <rFont val="Tahoma"/>
            <family val="2"/>
          </rPr>
          <t>AM: Adverse Weather Makeup Hours
Indicate time worked that will be used to make up time taken off due to adverse weather.</t>
        </r>
      </text>
    </comment>
    <comment ref="U53" authorId="0" shapeId="0">
      <text>
        <r>
          <rPr>
            <b/>
            <sz val="9"/>
            <color indexed="81"/>
            <rFont val="Tahoma"/>
            <family val="2"/>
          </rPr>
          <t>AP: Adverse Weather Time Not Worked</t>
        </r>
      </text>
    </comment>
    <comment ref="V53" authorId="0" shapeId="0">
      <text>
        <r>
          <rPr>
            <b/>
            <sz val="9"/>
            <color indexed="81"/>
            <rFont val="Tahoma"/>
            <family val="2"/>
          </rPr>
          <t>AWLW: Adverse Weather Leave Without Pay</t>
        </r>
      </text>
    </comment>
  </commentList>
</comments>
</file>

<file path=xl/comments2.xml><?xml version="1.0" encoding="utf-8"?>
<comments xmlns="http://schemas.openxmlformats.org/spreadsheetml/2006/main">
  <authors>
    <author>Sean Farrell</author>
    <author>Administrator</author>
  </authors>
  <commentList>
    <comment ref="D5" authorId="0" shapeId="0">
      <text>
        <r>
          <rPr>
            <b/>
            <sz val="9"/>
            <color indexed="81"/>
            <rFont val="Tahoma"/>
            <family val="2"/>
          </rPr>
          <t>SP: Shift Pay</t>
        </r>
      </text>
    </comment>
    <comment ref="E5" authorId="0" shapeId="0">
      <text>
        <r>
          <rPr>
            <b/>
            <sz val="9"/>
            <color indexed="81"/>
            <rFont val="Tahoma"/>
            <family val="2"/>
          </rPr>
          <t>HP: Holiday Premium Pay</t>
        </r>
      </text>
    </comment>
    <comment ref="F5" authorId="0" shapeId="0">
      <text>
        <r>
          <rPr>
            <b/>
            <sz val="9"/>
            <color indexed="81"/>
            <rFont val="Tahoma"/>
            <family val="2"/>
          </rPr>
          <t>OC: On Call Hours</t>
        </r>
      </text>
    </comment>
    <comment ref="G5" authorId="0" shapeId="0">
      <text>
        <r>
          <rPr>
            <b/>
            <sz val="9"/>
            <color indexed="81"/>
            <rFont val="Tahoma"/>
            <family val="2"/>
          </rPr>
          <t>CB 1.5 : Call Back at Time and a Half (1.5)</t>
        </r>
      </text>
    </comment>
    <comment ref="H5" authorId="0" shapeId="0">
      <text>
        <r>
          <rPr>
            <b/>
            <sz val="9"/>
            <color indexed="81"/>
            <rFont val="Tahoma"/>
            <family val="2"/>
          </rPr>
          <t>CB 1.0 : Call Back at Straight Time (1.0)</t>
        </r>
      </text>
    </comment>
    <comment ref="I5"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text>
        <r>
          <rPr>
            <b/>
            <sz val="9"/>
            <color indexed="81"/>
            <rFont val="Tahoma"/>
            <family val="2"/>
          </rPr>
          <t>O: Overtime Earned</t>
        </r>
      </text>
    </comment>
    <comment ref="K5" authorId="0" shapeId="0">
      <text>
        <r>
          <rPr>
            <b/>
            <sz val="9"/>
            <color indexed="81"/>
            <rFont val="Tahoma"/>
            <family val="2"/>
          </rPr>
          <t>CU:Comp Time Used</t>
        </r>
      </text>
    </comment>
    <comment ref="L5" authorId="1" shapeId="0">
      <text>
        <r>
          <rPr>
            <b/>
            <sz val="9"/>
            <color indexed="81"/>
            <rFont val="Tahoma"/>
            <family val="2"/>
          </rPr>
          <t xml:space="preserve">V: Vacation 
</t>
        </r>
        <r>
          <rPr>
            <sz val="9"/>
            <color indexed="81"/>
            <rFont val="Tahoma"/>
            <family val="2"/>
          </rPr>
          <t xml:space="preserve">
</t>
        </r>
      </text>
    </comment>
    <comment ref="M5" authorId="0" shapeId="0">
      <text>
        <r>
          <rPr>
            <b/>
            <sz val="9"/>
            <color indexed="81"/>
            <rFont val="Tahoma"/>
            <family val="2"/>
          </rPr>
          <t>S: Sick</t>
        </r>
      </text>
    </comment>
    <comment ref="N5" authorId="0" shapeId="0">
      <text>
        <r>
          <rPr>
            <b/>
            <sz val="9"/>
            <color indexed="81"/>
            <rFont val="Tahoma"/>
            <family val="2"/>
          </rPr>
          <t>CI:</t>
        </r>
        <r>
          <rPr>
            <sz val="9"/>
            <color indexed="81"/>
            <rFont val="Tahoma"/>
            <family val="2"/>
          </rPr>
          <t xml:space="preserve"> Community Involvment
</t>
        </r>
      </text>
    </comment>
    <comment ref="O5" authorId="0" shapeId="0">
      <text>
        <r>
          <rPr>
            <b/>
            <sz val="9"/>
            <color indexed="81"/>
            <rFont val="Tahoma"/>
            <family val="2"/>
          </rPr>
          <t>BL: Bonus Leave</t>
        </r>
      </text>
    </comment>
    <comment ref="P5" authorId="0" shapeId="0">
      <text>
        <r>
          <rPr>
            <b/>
            <sz val="9"/>
            <color indexed="81"/>
            <rFont val="Tahoma"/>
            <family val="2"/>
          </rPr>
          <t>H: Holiday.
When the university is closed on a holiday, mark the hours here.</t>
        </r>
      </text>
    </comment>
    <comment ref="Q5" authorId="1" shapeId="0">
      <text>
        <r>
          <rPr>
            <b/>
            <sz val="9"/>
            <color indexed="81"/>
            <rFont val="Tahoma"/>
            <family val="2"/>
          </rPr>
          <t>LW: LWOP
M: Military
CL: Civil Leave
AL: Annual Special Leave</t>
        </r>
      </text>
    </comment>
    <comment ref="T5" authorId="0" shapeId="0">
      <text>
        <r>
          <rPr>
            <b/>
            <sz val="9"/>
            <color indexed="81"/>
            <rFont val="Tahoma"/>
            <family val="2"/>
          </rPr>
          <t>AM: Adverse Weather Makeup Hours
Indicate time worked that will be used to make up time taken off due to adverse weather.</t>
        </r>
      </text>
    </comment>
    <comment ref="U5" authorId="0" shapeId="0">
      <text>
        <r>
          <rPr>
            <b/>
            <sz val="9"/>
            <color indexed="81"/>
            <rFont val="Tahoma"/>
            <family val="2"/>
          </rPr>
          <t>AP: Adverse Weather Time Not Worked</t>
        </r>
      </text>
    </comment>
    <comment ref="V5" authorId="0" shapeId="0">
      <text>
        <r>
          <rPr>
            <b/>
            <sz val="9"/>
            <color indexed="81"/>
            <rFont val="Tahoma"/>
            <family val="2"/>
          </rPr>
          <t>AWLW: Adverse Weather Leave Without Pay</t>
        </r>
      </text>
    </comment>
    <comment ref="D17" authorId="0" shapeId="0">
      <text>
        <r>
          <rPr>
            <b/>
            <sz val="9"/>
            <color indexed="81"/>
            <rFont val="Tahoma"/>
            <family val="2"/>
          </rPr>
          <t>SP: Shift Pay</t>
        </r>
      </text>
    </comment>
    <comment ref="E17" authorId="0" shapeId="0">
      <text>
        <r>
          <rPr>
            <b/>
            <sz val="9"/>
            <color indexed="81"/>
            <rFont val="Tahoma"/>
            <family val="2"/>
          </rPr>
          <t>HP: Holiday Premium Pay</t>
        </r>
      </text>
    </comment>
    <comment ref="F17" authorId="0" shapeId="0">
      <text>
        <r>
          <rPr>
            <b/>
            <sz val="9"/>
            <color indexed="81"/>
            <rFont val="Tahoma"/>
            <family val="2"/>
          </rPr>
          <t>OC: On Call Hours</t>
        </r>
      </text>
    </comment>
    <comment ref="G17" authorId="0" shapeId="0">
      <text>
        <r>
          <rPr>
            <b/>
            <sz val="9"/>
            <color indexed="81"/>
            <rFont val="Tahoma"/>
            <family val="2"/>
          </rPr>
          <t>CB 1.5 : Call Back at Time and a Half (1.5)</t>
        </r>
      </text>
    </comment>
    <comment ref="H17" authorId="0" shapeId="0">
      <text>
        <r>
          <rPr>
            <b/>
            <sz val="9"/>
            <color indexed="81"/>
            <rFont val="Tahoma"/>
            <family val="2"/>
          </rPr>
          <t>CB 1.0 : Call Back at Straight Time (1.0)</t>
        </r>
      </text>
    </comment>
    <comment ref="I17"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text>
        <r>
          <rPr>
            <b/>
            <sz val="9"/>
            <color indexed="81"/>
            <rFont val="Tahoma"/>
            <family val="2"/>
          </rPr>
          <t>O: Overtime Earned</t>
        </r>
      </text>
    </comment>
    <comment ref="K17" authorId="0" shapeId="0">
      <text>
        <r>
          <rPr>
            <b/>
            <sz val="9"/>
            <color indexed="81"/>
            <rFont val="Tahoma"/>
            <family val="2"/>
          </rPr>
          <t>CU:Comp Time Used</t>
        </r>
      </text>
    </comment>
    <comment ref="L17" authorId="1" shapeId="0">
      <text>
        <r>
          <rPr>
            <b/>
            <sz val="9"/>
            <color indexed="81"/>
            <rFont val="Tahoma"/>
            <family val="2"/>
          </rPr>
          <t xml:space="preserve">V: Vacation 
</t>
        </r>
        <r>
          <rPr>
            <sz val="9"/>
            <color indexed="81"/>
            <rFont val="Tahoma"/>
            <family val="2"/>
          </rPr>
          <t xml:space="preserve">
</t>
        </r>
      </text>
    </comment>
    <comment ref="M17" authorId="0" shapeId="0">
      <text>
        <r>
          <rPr>
            <b/>
            <sz val="9"/>
            <color indexed="81"/>
            <rFont val="Tahoma"/>
            <family val="2"/>
          </rPr>
          <t>S: Sick</t>
        </r>
      </text>
    </comment>
    <comment ref="N17" authorId="0" shapeId="0">
      <text>
        <r>
          <rPr>
            <b/>
            <sz val="9"/>
            <color indexed="81"/>
            <rFont val="Tahoma"/>
            <family val="2"/>
          </rPr>
          <t>CI:</t>
        </r>
        <r>
          <rPr>
            <sz val="9"/>
            <color indexed="81"/>
            <rFont val="Tahoma"/>
            <family val="2"/>
          </rPr>
          <t xml:space="preserve"> Community Involvment
</t>
        </r>
      </text>
    </comment>
    <comment ref="O17" authorId="0" shapeId="0">
      <text>
        <r>
          <rPr>
            <b/>
            <sz val="9"/>
            <color indexed="81"/>
            <rFont val="Tahoma"/>
            <family val="2"/>
          </rPr>
          <t>BL: Bonus Leave</t>
        </r>
      </text>
    </comment>
    <comment ref="P17" authorId="0" shapeId="0">
      <text>
        <r>
          <rPr>
            <b/>
            <sz val="9"/>
            <color indexed="81"/>
            <rFont val="Tahoma"/>
            <family val="2"/>
          </rPr>
          <t>H: Holiday.
When the university is closed on a holiday, mark the hours here.</t>
        </r>
      </text>
    </comment>
    <comment ref="Q17" authorId="1" shapeId="0">
      <text>
        <r>
          <rPr>
            <b/>
            <sz val="9"/>
            <color indexed="81"/>
            <rFont val="Tahoma"/>
            <family val="2"/>
          </rPr>
          <t>LW: LWOP
M: Military
CL: Civil Leave
AL: Annual Special Leave</t>
        </r>
      </text>
    </comment>
    <comment ref="T17" authorId="0" shapeId="0">
      <text>
        <r>
          <rPr>
            <b/>
            <sz val="9"/>
            <color indexed="81"/>
            <rFont val="Tahoma"/>
            <family val="2"/>
          </rPr>
          <t>AM: Adverse Weather Makeup Hours
Indicate time worked that will be used to make up time taken off due to adverse weather.</t>
        </r>
      </text>
    </comment>
    <comment ref="U17" authorId="0" shapeId="0">
      <text>
        <r>
          <rPr>
            <b/>
            <sz val="9"/>
            <color indexed="81"/>
            <rFont val="Tahoma"/>
            <family val="2"/>
          </rPr>
          <t>AP: Adverse Weather Time Not Worked</t>
        </r>
      </text>
    </comment>
    <comment ref="V17" authorId="0" shapeId="0">
      <text>
        <r>
          <rPr>
            <b/>
            <sz val="9"/>
            <color indexed="81"/>
            <rFont val="Tahoma"/>
            <family val="2"/>
          </rPr>
          <t>AWLW: Adverse Weather Leave Without Pay</t>
        </r>
      </text>
    </comment>
    <comment ref="D29" authorId="0" shapeId="0">
      <text>
        <r>
          <rPr>
            <b/>
            <sz val="9"/>
            <color indexed="81"/>
            <rFont val="Tahoma"/>
            <family val="2"/>
          </rPr>
          <t>SP: Shift Pay</t>
        </r>
      </text>
    </comment>
    <comment ref="E29" authorId="0" shapeId="0">
      <text>
        <r>
          <rPr>
            <b/>
            <sz val="9"/>
            <color indexed="81"/>
            <rFont val="Tahoma"/>
            <family val="2"/>
          </rPr>
          <t>HP: Holiday Premium Pay</t>
        </r>
      </text>
    </comment>
    <comment ref="F29" authorId="0" shapeId="0">
      <text>
        <r>
          <rPr>
            <b/>
            <sz val="9"/>
            <color indexed="81"/>
            <rFont val="Tahoma"/>
            <family val="2"/>
          </rPr>
          <t>OC: On Call Hours</t>
        </r>
      </text>
    </comment>
    <comment ref="G29" authorId="0" shapeId="0">
      <text>
        <r>
          <rPr>
            <b/>
            <sz val="9"/>
            <color indexed="81"/>
            <rFont val="Tahoma"/>
            <family val="2"/>
          </rPr>
          <t>CB 1.5 : Call Back at Time and a Half (1.5)</t>
        </r>
      </text>
    </comment>
    <comment ref="H29" authorId="0" shapeId="0">
      <text>
        <r>
          <rPr>
            <b/>
            <sz val="9"/>
            <color indexed="81"/>
            <rFont val="Tahoma"/>
            <family val="2"/>
          </rPr>
          <t>CB 1.0 : Call Back at Straight Time (1.0)</t>
        </r>
      </text>
    </comment>
    <comment ref="I29"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text>
        <r>
          <rPr>
            <b/>
            <sz val="9"/>
            <color indexed="81"/>
            <rFont val="Tahoma"/>
            <family val="2"/>
          </rPr>
          <t>O: Overtime Earned</t>
        </r>
      </text>
    </comment>
    <comment ref="K29" authorId="0" shapeId="0">
      <text>
        <r>
          <rPr>
            <b/>
            <sz val="9"/>
            <color indexed="81"/>
            <rFont val="Tahoma"/>
            <family val="2"/>
          </rPr>
          <t>CU:Comp Time Used</t>
        </r>
      </text>
    </comment>
    <comment ref="L29" authorId="1" shapeId="0">
      <text>
        <r>
          <rPr>
            <b/>
            <sz val="9"/>
            <color indexed="81"/>
            <rFont val="Tahoma"/>
            <family val="2"/>
          </rPr>
          <t xml:space="preserve">V: Vacation 
</t>
        </r>
        <r>
          <rPr>
            <sz val="9"/>
            <color indexed="81"/>
            <rFont val="Tahoma"/>
            <family val="2"/>
          </rPr>
          <t xml:space="preserve">
</t>
        </r>
      </text>
    </comment>
    <comment ref="M29" authorId="0" shapeId="0">
      <text>
        <r>
          <rPr>
            <b/>
            <sz val="9"/>
            <color indexed="81"/>
            <rFont val="Tahoma"/>
            <family val="2"/>
          </rPr>
          <t>S: Sick</t>
        </r>
      </text>
    </comment>
    <comment ref="N29" authorId="0" shapeId="0">
      <text>
        <r>
          <rPr>
            <b/>
            <sz val="9"/>
            <color indexed="81"/>
            <rFont val="Tahoma"/>
            <family val="2"/>
          </rPr>
          <t>CI:</t>
        </r>
        <r>
          <rPr>
            <sz val="9"/>
            <color indexed="81"/>
            <rFont val="Tahoma"/>
            <family val="2"/>
          </rPr>
          <t xml:space="preserve"> Community Involvment
</t>
        </r>
      </text>
    </comment>
    <comment ref="O29" authorId="0" shapeId="0">
      <text>
        <r>
          <rPr>
            <b/>
            <sz val="9"/>
            <color indexed="81"/>
            <rFont val="Tahoma"/>
            <family val="2"/>
          </rPr>
          <t>BL: Bonus Leave</t>
        </r>
      </text>
    </comment>
    <comment ref="P29" authorId="0" shapeId="0">
      <text>
        <r>
          <rPr>
            <b/>
            <sz val="9"/>
            <color indexed="81"/>
            <rFont val="Tahoma"/>
            <family val="2"/>
          </rPr>
          <t>H: Holiday.
When the university is closed on a holiday, mark the hours here.</t>
        </r>
      </text>
    </comment>
    <comment ref="Q29" authorId="1" shapeId="0">
      <text>
        <r>
          <rPr>
            <b/>
            <sz val="9"/>
            <color indexed="81"/>
            <rFont val="Tahoma"/>
            <family val="2"/>
          </rPr>
          <t>LW: LWOP
M: Military
CL: Civil Leave
AL: Annual Special Leave</t>
        </r>
      </text>
    </comment>
    <comment ref="T29" authorId="0" shapeId="0">
      <text>
        <r>
          <rPr>
            <b/>
            <sz val="9"/>
            <color indexed="81"/>
            <rFont val="Tahoma"/>
            <family val="2"/>
          </rPr>
          <t>AM: Adverse Weather Makeup Hours
Indicate time worked that will be used to make up time taken off due to adverse weather.</t>
        </r>
      </text>
    </comment>
    <comment ref="U29" authorId="0" shapeId="0">
      <text>
        <r>
          <rPr>
            <b/>
            <sz val="9"/>
            <color indexed="81"/>
            <rFont val="Tahoma"/>
            <family val="2"/>
          </rPr>
          <t>AP: Adverse Weather Time Not Worked</t>
        </r>
      </text>
    </comment>
    <comment ref="V29" authorId="0" shapeId="0">
      <text>
        <r>
          <rPr>
            <b/>
            <sz val="9"/>
            <color indexed="81"/>
            <rFont val="Tahoma"/>
            <family val="2"/>
          </rPr>
          <t>AWLW: Adverse Weather Leave Without Pay</t>
        </r>
      </text>
    </comment>
    <comment ref="D41" authorId="0" shapeId="0">
      <text>
        <r>
          <rPr>
            <b/>
            <sz val="9"/>
            <color indexed="81"/>
            <rFont val="Tahoma"/>
            <family val="2"/>
          </rPr>
          <t>SP: Shift Pay</t>
        </r>
      </text>
    </comment>
    <comment ref="E41" authorId="0" shapeId="0">
      <text>
        <r>
          <rPr>
            <b/>
            <sz val="9"/>
            <color indexed="81"/>
            <rFont val="Tahoma"/>
            <family val="2"/>
          </rPr>
          <t>HP: Holiday Premium Pay</t>
        </r>
      </text>
    </comment>
    <comment ref="F41" authorId="0" shapeId="0">
      <text>
        <r>
          <rPr>
            <b/>
            <sz val="9"/>
            <color indexed="81"/>
            <rFont val="Tahoma"/>
            <family val="2"/>
          </rPr>
          <t>OC: On Call Hours</t>
        </r>
      </text>
    </comment>
    <comment ref="G41" authorId="0" shapeId="0">
      <text>
        <r>
          <rPr>
            <b/>
            <sz val="9"/>
            <color indexed="81"/>
            <rFont val="Tahoma"/>
            <family val="2"/>
          </rPr>
          <t>CB 1.5 : Call Back at Time and a Half (1.5)</t>
        </r>
      </text>
    </comment>
    <comment ref="H41" authorId="0" shapeId="0">
      <text>
        <r>
          <rPr>
            <b/>
            <sz val="9"/>
            <color indexed="81"/>
            <rFont val="Tahoma"/>
            <family val="2"/>
          </rPr>
          <t>CB 1.0 : Call Back at Straight Time (1.0)</t>
        </r>
      </text>
    </comment>
    <comment ref="I41"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text>
        <r>
          <rPr>
            <b/>
            <sz val="9"/>
            <color indexed="81"/>
            <rFont val="Tahoma"/>
            <family val="2"/>
          </rPr>
          <t>O: Overtime Earned</t>
        </r>
      </text>
    </comment>
    <comment ref="K41" authorId="0" shapeId="0">
      <text>
        <r>
          <rPr>
            <b/>
            <sz val="9"/>
            <color indexed="81"/>
            <rFont val="Tahoma"/>
            <family val="2"/>
          </rPr>
          <t>CU:Comp Time Used</t>
        </r>
      </text>
    </comment>
    <comment ref="L41" authorId="1" shapeId="0">
      <text>
        <r>
          <rPr>
            <b/>
            <sz val="9"/>
            <color indexed="81"/>
            <rFont val="Tahoma"/>
            <family val="2"/>
          </rPr>
          <t xml:space="preserve">V: Vacation 
</t>
        </r>
        <r>
          <rPr>
            <sz val="9"/>
            <color indexed="81"/>
            <rFont val="Tahoma"/>
            <family val="2"/>
          </rPr>
          <t xml:space="preserve">
</t>
        </r>
      </text>
    </comment>
    <comment ref="M41" authorId="0" shapeId="0">
      <text>
        <r>
          <rPr>
            <b/>
            <sz val="9"/>
            <color indexed="81"/>
            <rFont val="Tahoma"/>
            <family val="2"/>
          </rPr>
          <t>S: Sick</t>
        </r>
      </text>
    </comment>
    <comment ref="N41" authorId="0" shapeId="0">
      <text>
        <r>
          <rPr>
            <b/>
            <sz val="9"/>
            <color indexed="81"/>
            <rFont val="Tahoma"/>
            <family val="2"/>
          </rPr>
          <t>CI:</t>
        </r>
        <r>
          <rPr>
            <sz val="9"/>
            <color indexed="81"/>
            <rFont val="Tahoma"/>
            <family val="2"/>
          </rPr>
          <t xml:space="preserve"> Community Involvment
</t>
        </r>
      </text>
    </comment>
    <comment ref="O41" authorId="0" shapeId="0">
      <text>
        <r>
          <rPr>
            <b/>
            <sz val="9"/>
            <color indexed="81"/>
            <rFont val="Tahoma"/>
            <family val="2"/>
          </rPr>
          <t>BL: Bonus Leave</t>
        </r>
      </text>
    </comment>
    <comment ref="P41" authorId="0" shapeId="0">
      <text>
        <r>
          <rPr>
            <b/>
            <sz val="9"/>
            <color indexed="81"/>
            <rFont val="Tahoma"/>
            <family val="2"/>
          </rPr>
          <t>H: Holiday.
When the university is closed on a holiday, mark the hours here.</t>
        </r>
      </text>
    </comment>
    <comment ref="Q41" authorId="1" shapeId="0">
      <text>
        <r>
          <rPr>
            <b/>
            <sz val="9"/>
            <color indexed="81"/>
            <rFont val="Tahoma"/>
            <family val="2"/>
          </rPr>
          <t>LW: LWOP
M: Military
CL: Civil Leave
AL: Annual Special Leave</t>
        </r>
      </text>
    </comment>
    <comment ref="T41" authorId="0" shapeId="0">
      <text>
        <r>
          <rPr>
            <b/>
            <sz val="9"/>
            <color indexed="81"/>
            <rFont val="Tahoma"/>
            <family val="2"/>
          </rPr>
          <t>AM: Adverse Weather Makeup Hours
Indicate time worked that will be used to make up time taken off due to adverse weather.</t>
        </r>
      </text>
    </comment>
    <comment ref="U41" authorId="0" shapeId="0">
      <text>
        <r>
          <rPr>
            <b/>
            <sz val="9"/>
            <color indexed="81"/>
            <rFont val="Tahoma"/>
            <family val="2"/>
          </rPr>
          <t>AP: Adverse Weather Time Not Worked</t>
        </r>
      </text>
    </comment>
    <comment ref="V41" authorId="0" shapeId="0">
      <text>
        <r>
          <rPr>
            <b/>
            <sz val="9"/>
            <color indexed="81"/>
            <rFont val="Tahoma"/>
            <family val="2"/>
          </rPr>
          <t>AWLW: Adverse Weather Leave Without Pay</t>
        </r>
      </text>
    </comment>
  </commentList>
</comments>
</file>

<file path=xl/comments3.xml><?xml version="1.0" encoding="utf-8"?>
<comments xmlns="http://schemas.openxmlformats.org/spreadsheetml/2006/main">
  <authors>
    <author>Sean Farrell</author>
    <author>Administrator</author>
  </authors>
  <commentList>
    <comment ref="D5" authorId="0" shapeId="0">
      <text>
        <r>
          <rPr>
            <b/>
            <sz val="9"/>
            <color indexed="81"/>
            <rFont val="Tahoma"/>
            <family val="2"/>
          </rPr>
          <t>SP: Shift Pay</t>
        </r>
      </text>
    </comment>
    <comment ref="E5" authorId="0" shapeId="0">
      <text>
        <r>
          <rPr>
            <b/>
            <sz val="9"/>
            <color indexed="81"/>
            <rFont val="Tahoma"/>
            <family val="2"/>
          </rPr>
          <t>HP: Holiday Premium Pay</t>
        </r>
      </text>
    </comment>
    <comment ref="F5" authorId="0" shapeId="0">
      <text>
        <r>
          <rPr>
            <b/>
            <sz val="9"/>
            <color indexed="81"/>
            <rFont val="Tahoma"/>
            <family val="2"/>
          </rPr>
          <t>OC: On Call Hours</t>
        </r>
      </text>
    </comment>
    <comment ref="G5" authorId="0" shapeId="0">
      <text>
        <r>
          <rPr>
            <b/>
            <sz val="9"/>
            <color indexed="81"/>
            <rFont val="Tahoma"/>
            <family val="2"/>
          </rPr>
          <t>CB 1.5 : Call Back at Time and a Half (1.5)</t>
        </r>
      </text>
    </comment>
    <comment ref="H5" authorId="0" shapeId="0">
      <text>
        <r>
          <rPr>
            <b/>
            <sz val="9"/>
            <color indexed="81"/>
            <rFont val="Tahoma"/>
            <family val="2"/>
          </rPr>
          <t>CB 1.0 : Call Back at Straight Time (1.0)</t>
        </r>
      </text>
    </comment>
    <comment ref="I5"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text>
        <r>
          <rPr>
            <b/>
            <sz val="9"/>
            <color indexed="81"/>
            <rFont val="Tahoma"/>
            <family val="2"/>
          </rPr>
          <t>O: Overtime Earned</t>
        </r>
      </text>
    </comment>
    <comment ref="K5" authorId="0" shapeId="0">
      <text>
        <r>
          <rPr>
            <b/>
            <sz val="9"/>
            <color indexed="81"/>
            <rFont val="Tahoma"/>
            <family val="2"/>
          </rPr>
          <t>CU:Comp Time Used</t>
        </r>
      </text>
    </comment>
    <comment ref="L5" authorId="1" shapeId="0">
      <text>
        <r>
          <rPr>
            <b/>
            <sz val="9"/>
            <color indexed="81"/>
            <rFont val="Tahoma"/>
            <family val="2"/>
          </rPr>
          <t xml:space="preserve">V: Vacation 
</t>
        </r>
        <r>
          <rPr>
            <sz val="9"/>
            <color indexed="81"/>
            <rFont val="Tahoma"/>
            <family val="2"/>
          </rPr>
          <t xml:space="preserve">
</t>
        </r>
      </text>
    </comment>
    <comment ref="M5" authorId="0" shapeId="0">
      <text>
        <r>
          <rPr>
            <b/>
            <sz val="9"/>
            <color indexed="81"/>
            <rFont val="Tahoma"/>
            <family val="2"/>
          </rPr>
          <t>S: Sick</t>
        </r>
      </text>
    </comment>
    <comment ref="N5" authorId="0" shapeId="0">
      <text>
        <r>
          <rPr>
            <b/>
            <sz val="9"/>
            <color indexed="81"/>
            <rFont val="Tahoma"/>
            <family val="2"/>
          </rPr>
          <t>CI:</t>
        </r>
        <r>
          <rPr>
            <sz val="9"/>
            <color indexed="81"/>
            <rFont val="Tahoma"/>
            <family val="2"/>
          </rPr>
          <t xml:space="preserve"> Community Involvment
</t>
        </r>
      </text>
    </comment>
    <comment ref="O5" authorId="0" shapeId="0">
      <text>
        <r>
          <rPr>
            <b/>
            <sz val="9"/>
            <color indexed="81"/>
            <rFont val="Tahoma"/>
            <family val="2"/>
          </rPr>
          <t>BL: Bonus Leave</t>
        </r>
      </text>
    </comment>
    <comment ref="P5" authorId="0" shapeId="0">
      <text>
        <r>
          <rPr>
            <b/>
            <sz val="9"/>
            <color indexed="81"/>
            <rFont val="Tahoma"/>
            <family val="2"/>
          </rPr>
          <t>H: Holiday.
When the university is closed on a holiday, mark the hours here.</t>
        </r>
      </text>
    </comment>
    <comment ref="Q5" authorId="1" shapeId="0">
      <text>
        <r>
          <rPr>
            <b/>
            <sz val="9"/>
            <color indexed="81"/>
            <rFont val="Tahoma"/>
            <family val="2"/>
          </rPr>
          <t>LW: LWOP
M: Military
CL: Civil Leave
AL: Annual Special Leave</t>
        </r>
      </text>
    </comment>
    <comment ref="T5" authorId="0" shapeId="0">
      <text>
        <r>
          <rPr>
            <b/>
            <sz val="9"/>
            <color indexed="81"/>
            <rFont val="Tahoma"/>
            <family val="2"/>
          </rPr>
          <t>AM: Adverse Weather Makeup Hours
Indicate time worked that will be used to make up time taken off due to adverse weather.</t>
        </r>
      </text>
    </comment>
    <comment ref="U5" authorId="0" shapeId="0">
      <text>
        <r>
          <rPr>
            <b/>
            <sz val="9"/>
            <color indexed="81"/>
            <rFont val="Tahoma"/>
            <family val="2"/>
          </rPr>
          <t>AP: Adverse Weather Time Not Worked</t>
        </r>
      </text>
    </comment>
    <comment ref="V5" authorId="0" shapeId="0">
      <text>
        <r>
          <rPr>
            <b/>
            <sz val="9"/>
            <color indexed="81"/>
            <rFont val="Tahoma"/>
            <family val="2"/>
          </rPr>
          <t>AWLW: Adverse Weather Leave Without Pay</t>
        </r>
      </text>
    </comment>
    <comment ref="D17" authorId="0" shapeId="0">
      <text>
        <r>
          <rPr>
            <b/>
            <sz val="9"/>
            <color indexed="81"/>
            <rFont val="Tahoma"/>
            <family val="2"/>
          </rPr>
          <t>SP: Shift Pay</t>
        </r>
      </text>
    </comment>
    <comment ref="E17" authorId="0" shapeId="0">
      <text>
        <r>
          <rPr>
            <b/>
            <sz val="9"/>
            <color indexed="81"/>
            <rFont val="Tahoma"/>
            <family val="2"/>
          </rPr>
          <t>HP: Holiday Premium Pay</t>
        </r>
      </text>
    </comment>
    <comment ref="F17" authorId="0" shapeId="0">
      <text>
        <r>
          <rPr>
            <b/>
            <sz val="9"/>
            <color indexed="81"/>
            <rFont val="Tahoma"/>
            <family val="2"/>
          </rPr>
          <t>OC: On Call Hours</t>
        </r>
      </text>
    </comment>
    <comment ref="G17" authorId="0" shapeId="0">
      <text>
        <r>
          <rPr>
            <b/>
            <sz val="9"/>
            <color indexed="81"/>
            <rFont val="Tahoma"/>
            <family val="2"/>
          </rPr>
          <t>CB 1.5 : Call Back at Time and a Half (1.5)</t>
        </r>
      </text>
    </comment>
    <comment ref="H17" authorId="0" shapeId="0">
      <text>
        <r>
          <rPr>
            <b/>
            <sz val="9"/>
            <color indexed="81"/>
            <rFont val="Tahoma"/>
            <family val="2"/>
          </rPr>
          <t>CB 1.0 : Call Back at Straight Time (1.0)</t>
        </r>
      </text>
    </comment>
    <comment ref="I17"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text>
        <r>
          <rPr>
            <b/>
            <sz val="9"/>
            <color indexed="81"/>
            <rFont val="Tahoma"/>
            <family val="2"/>
          </rPr>
          <t>O: Overtime Earned</t>
        </r>
      </text>
    </comment>
    <comment ref="K17" authorId="0" shapeId="0">
      <text>
        <r>
          <rPr>
            <b/>
            <sz val="9"/>
            <color indexed="81"/>
            <rFont val="Tahoma"/>
            <family val="2"/>
          </rPr>
          <t>CU:Comp Time Used</t>
        </r>
      </text>
    </comment>
    <comment ref="L17" authorId="1" shapeId="0">
      <text>
        <r>
          <rPr>
            <b/>
            <sz val="9"/>
            <color indexed="81"/>
            <rFont val="Tahoma"/>
            <family val="2"/>
          </rPr>
          <t xml:space="preserve">V: Vacation 
</t>
        </r>
        <r>
          <rPr>
            <sz val="9"/>
            <color indexed="81"/>
            <rFont val="Tahoma"/>
            <family val="2"/>
          </rPr>
          <t xml:space="preserve">
</t>
        </r>
      </text>
    </comment>
    <comment ref="M17" authorId="0" shapeId="0">
      <text>
        <r>
          <rPr>
            <b/>
            <sz val="9"/>
            <color indexed="81"/>
            <rFont val="Tahoma"/>
            <family val="2"/>
          </rPr>
          <t>S: Sick</t>
        </r>
      </text>
    </comment>
    <comment ref="N17" authorId="0" shapeId="0">
      <text>
        <r>
          <rPr>
            <b/>
            <sz val="9"/>
            <color indexed="81"/>
            <rFont val="Tahoma"/>
            <family val="2"/>
          </rPr>
          <t>CI:</t>
        </r>
        <r>
          <rPr>
            <sz val="9"/>
            <color indexed="81"/>
            <rFont val="Tahoma"/>
            <family val="2"/>
          </rPr>
          <t xml:space="preserve"> Community Involvment
</t>
        </r>
      </text>
    </comment>
    <comment ref="O17" authorId="0" shapeId="0">
      <text>
        <r>
          <rPr>
            <b/>
            <sz val="9"/>
            <color indexed="81"/>
            <rFont val="Tahoma"/>
            <family val="2"/>
          </rPr>
          <t>BL: Bonus Leave</t>
        </r>
      </text>
    </comment>
    <comment ref="P17" authorId="0" shapeId="0">
      <text>
        <r>
          <rPr>
            <b/>
            <sz val="9"/>
            <color indexed="81"/>
            <rFont val="Tahoma"/>
            <family val="2"/>
          </rPr>
          <t>H: Holiday.
When the university is closed on a holiday, mark the hours here.</t>
        </r>
      </text>
    </comment>
    <comment ref="Q17" authorId="1" shapeId="0">
      <text>
        <r>
          <rPr>
            <b/>
            <sz val="9"/>
            <color indexed="81"/>
            <rFont val="Tahoma"/>
            <family val="2"/>
          </rPr>
          <t>LW: LWOP
M: Military
CL: Civil Leave
AL: Annual Special Leave</t>
        </r>
      </text>
    </comment>
    <comment ref="T17" authorId="0" shapeId="0">
      <text>
        <r>
          <rPr>
            <b/>
            <sz val="9"/>
            <color indexed="81"/>
            <rFont val="Tahoma"/>
            <family val="2"/>
          </rPr>
          <t>AM: Adverse Weather Makeup Hours
Indicate time worked that will be used to make up time taken off due to adverse weather.</t>
        </r>
      </text>
    </comment>
    <comment ref="U17" authorId="0" shapeId="0">
      <text>
        <r>
          <rPr>
            <b/>
            <sz val="9"/>
            <color indexed="81"/>
            <rFont val="Tahoma"/>
            <family val="2"/>
          </rPr>
          <t>AP: Adverse Weather Time Not Worked</t>
        </r>
      </text>
    </comment>
    <comment ref="V17" authorId="0" shapeId="0">
      <text>
        <r>
          <rPr>
            <b/>
            <sz val="9"/>
            <color indexed="81"/>
            <rFont val="Tahoma"/>
            <family val="2"/>
          </rPr>
          <t>AWLW: Adverse Weather Leave Without Pay</t>
        </r>
      </text>
    </comment>
    <comment ref="D29" authorId="0" shapeId="0">
      <text>
        <r>
          <rPr>
            <b/>
            <sz val="9"/>
            <color indexed="81"/>
            <rFont val="Tahoma"/>
            <family val="2"/>
          </rPr>
          <t>SP: Shift Pay</t>
        </r>
      </text>
    </comment>
    <comment ref="E29" authorId="0" shapeId="0">
      <text>
        <r>
          <rPr>
            <b/>
            <sz val="9"/>
            <color indexed="81"/>
            <rFont val="Tahoma"/>
            <family val="2"/>
          </rPr>
          <t>HP: Holiday Premium Pay</t>
        </r>
      </text>
    </comment>
    <comment ref="F29" authorId="0" shapeId="0">
      <text>
        <r>
          <rPr>
            <b/>
            <sz val="9"/>
            <color indexed="81"/>
            <rFont val="Tahoma"/>
            <family val="2"/>
          </rPr>
          <t>OC: On Call Hours</t>
        </r>
      </text>
    </comment>
    <comment ref="G29" authorId="0" shapeId="0">
      <text>
        <r>
          <rPr>
            <b/>
            <sz val="9"/>
            <color indexed="81"/>
            <rFont val="Tahoma"/>
            <family val="2"/>
          </rPr>
          <t>CB 1.5 : Call Back at Time and a Half (1.5)</t>
        </r>
      </text>
    </comment>
    <comment ref="H29" authorId="0" shapeId="0">
      <text>
        <r>
          <rPr>
            <b/>
            <sz val="9"/>
            <color indexed="81"/>
            <rFont val="Tahoma"/>
            <family val="2"/>
          </rPr>
          <t>CB 1.0 : Call Back at Straight Time (1.0)</t>
        </r>
      </text>
    </comment>
    <comment ref="I29"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text>
        <r>
          <rPr>
            <b/>
            <sz val="9"/>
            <color indexed="81"/>
            <rFont val="Tahoma"/>
            <family val="2"/>
          </rPr>
          <t>O: Overtime Earned</t>
        </r>
      </text>
    </comment>
    <comment ref="K29" authorId="0" shapeId="0">
      <text>
        <r>
          <rPr>
            <b/>
            <sz val="9"/>
            <color indexed="81"/>
            <rFont val="Tahoma"/>
            <family val="2"/>
          </rPr>
          <t>CU:Comp Time Used</t>
        </r>
      </text>
    </comment>
    <comment ref="L29" authorId="1" shapeId="0">
      <text>
        <r>
          <rPr>
            <b/>
            <sz val="9"/>
            <color indexed="81"/>
            <rFont val="Tahoma"/>
            <family val="2"/>
          </rPr>
          <t xml:space="preserve">V: Vacation 
</t>
        </r>
        <r>
          <rPr>
            <sz val="9"/>
            <color indexed="81"/>
            <rFont val="Tahoma"/>
            <family val="2"/>
          </rPr>
          <t xml:space="preserve">
</t>
        </r>
      </text>
    </comment>
    <comment ref="M29" authorId="0" shapeId="0">
      <text>
        <r>
          <rPr>
            <b/>
            <sz val="9"/>
            <color indexed="81"/>
            <rFont val="Tahoma"/>
            <family val="2"/>
          </rPr>
          <t>S: Sick</t>
        </r>
      </text>
    </comment>
    <comment ref="N29" authorId="0" shapeId="0">
      <text>
        <r>
          <rPr>
            <b/>
            <sz val="9"/>
            <color indexed="81"/>
            <rFont val="Tahoma"/>
            <family val="2"/>
          </rPr>
          <t>CI:</t>
        </r>
        <r>
          <rPr>
            <sz val="9"/>
            <color indexed="81"/>
            <rFont val="Tahoma"/>
            <family val="2"/>
          </rPr>
          <t xml:space="preserve"> Community Involvment
</t>
        </r>
      </text>
    </comment>
    <comment ref="O29" authorId="0" shapeId="0">
      <text>
        <r>
          <rPr>
            <b/>
            <sz val="9"/>
            <color indexed="81"/>
            <rFont val="Tahoma"/>
            <family val="2"/>
          </rPr>
          <t>BL: Bonus Leave</t>
        </r>
      </text>
    </comment>
    <comment ref="P29" authorId="0" shapeId="0">
      <text>
        <r>
          <rPr>
            <b/>
            <sz val="9"/>
            <color indexed="81"/>
            <rFont val="Tahoma"/>
            <family val="2"/>
          </rPr>
          <t>H: Holiday.
When the university is closed on a holiday, mark the hours here.</t>
        </r>
      </text>
    </comment>
    <comment ref="Q29" authorId="1" shapeId="0">
      <text>
        <r>
          <rPr>
            <b/>
            <sz val="9"/>
            <color indexed="81"/>
            <rFont val="Tahoma"/>
            <family val="2"/>
          </rPr>
          <t>LW: LWOP
M: Military
CL: Civil Leave
AL: Annual Special Leave</t>
        </r>
      </text>
    </comment>
    <comment ref="T29" authorId="0" shapeId="0">
      <text>
        <r>
          <rPr>
            <b/>
            <sz val="9"/>
            <color indexed="81"/>
            <rFont val="Tahoma"/>
            <family val="2"/>
          </rPr>
          <t>AM: Adverse Weather Makeup Hours
Indicate time worked that will be used to make up time taken off due to adverse weather.</t>
        </r>
      </text>
    </comment>
    <comment ref="U29" authorId="0" shapeId="0">
      <text>
        <r>
          <rPr>
            <b/>
            <sz val="9"/>
            <color indexed="81"/>
            <rFont val="Tahoma"/>
            <family val="2"/>
          </rPr>
          <t>AP: Adverse Weather Time Not Worked</t>
        </r>
      </text>
    </comment>
    <comment ref="V29" authorId="0" shapeId="0">
      <text>
        <r>
          <rPr>
            <b/>
            <sz val="9"/>
            <color indexed="81"/>
            <rFont val="Tahoma"/>
            <family val="2"/>
          </rPr>
          <t>AWLW: Adverse Weather Leave Without Pay</t>
        </r>
      </text>
    </comment>
    <comment ref="D41" authorId="0" shapeId="0">
      <text>
        <r>
          <rPr>
            <b/>
            <sz val="9"/>
            <color indexed="81"/>
            <rFont val="Tahoma"/>
            <family val="2"/>
          </rPr>
          <t>SP: Shift Pay</t>
        </r>
      </text>
    </comment>
    <comment ref="E41" authorId="0" shapeId="0">
      <text>
        <r>
          <rPr>
            <b/>
            <sz val="9"/>
            <color indexed="81"/>
            <rFont val="Tahoma"/>
            <family val="2"/>
          </rPr>
          <t>HP: Holiday Premium Pay</t>
        </r>
      </text>
    </comment>
    <comment ref="F41" authorId="0" shapeId="0">
      <text>
        <r>
          <rPr>
            <b/>
            <sz val="9"/>
            <color indexed="81"/>
            <rFont val="Tahoma"/>
            <family val="2"/>
          </rPr>
          <t>OC: On Call Hours</t>
        </r>
      </text>
    </comment>
    <comment ref="G41" authorId="0" shapeId="0">
      <text>
        <r>
          <rPr>
            <b/>
            <sz val="9"/>
            <color indexed="81"/>
            <rFont val="Tahoma"/>
            <family val="2"/>
          </rPr>
          <t>CB 1.5 : Call Back at Time and a Half (1.5)</t>
        </r>
      </text>
    </comment>
    <comment ref="H41" authorId="0" shapeId="0">
      <text>
        <r>
          <rPr>
            <b/>
            <sz val="9"/>
            <color indexed="81"/>
            <rFont val="Tahoma"/>
            <family val="2"/>
          </rPr>
          <t>CB 1.0 : Call Back at Straight Time (1.0)</t>
        </r>
      </text>
    </comment>
    <comment ref="I41"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text>
        <r>
          <rPr>
            <b/>
            <sz val="9"/>
            <color indexed="81"/>
            <rFont val="Tahoma"/>
            <family val="2"/>
          </rPr>
          <t>O: Overtime Earned</t>
        </r>
      </text>
    </comment>
    <comment ref="K41" authorId="0" shapeId="0">
      <text>
        <r>
          <rPr>
            <b/>
            <sz val="9"/>
            <color indexed="81"/>
            <rFont val="Tahoma"/>
            <family val="2"/>
          </rPr>
          <t>CU:Comp Time Used</t>
        </r>
      </text>
    </comment>
    <comment ref="L41" authorId="1" shapeId="0">
      <text>
        <r>
          <rPr>
            <b/>
            <sz val="9"/>
            <color indexed="81"/>
            <rFont val="Tahoma"/>
            <family val="2"/>
          </rPr>
          <t xml:space="preserve">V: Vacation 
</t>
        </r>
        <r>
          <rPr>
            <sz val="9"/>
            <color indexed="81"/>
            <rFont val="Tahoma"/>
            <family val="2"/>
          </rPr>
          <t xml:space="preserve">
</t>
        </r>
      </text>
    </comment>
    <comment ref="M41" authorId="0" shapeId="0">
      <text>
        <r>
          <rPr>
            <b/>
            <sz val="9"/>
            <color indexed="81"/>
            <rFont val="Tahoma"/>
            <family val="2"/>
          </rPr>
          <t>S: Sick</t>
        </r>
      </text>
    </comment>
    <comment ref="N41" authorId="0" shapeId="0">
      <text>
        <r>
          <rPr>
            <b/>
            <sz val="9"/>
            <color indexed="81"/>
            <rFont val="Tahoma"/>
            <family val="2"/>
          </rPr>
          <t>CI:</t>
        </r>
        <r>
          <rPr>
            <sz val="9"/>
            <color indexed="81"/>
            <rFont val="Tahoma"/>
            <family val="2"/>
          </rPr>
          <t xml:space="preserve"> Community Involvment
</t>
        </r>
      </text>
    </comment>
    <comment ref="O41" authorId="0" shapeId="0">
      <text>
        <r>
          <rPr>
            <b/>
            <sz val="9"/>
            <color indexed="81"/>
            <rFont val="Tahoma"/>
            <family val="2"/>
          </rPr>
          <t>BL: Bonus Leave</t>
        </r>
      </text>
    </comment>
    <comment ref="P41" authorId="0" shapeId="0">
      <text>
        <r>
          <rPr>
            <b/>
            <sz val="9"/>
            <color indexed="81"/>
            <rFont val="Tahoma"/>
            <family val="2"/>
          </rPr>
          <t>H: Holiday.
When the university is closed on a holiday, mark the hours here.</t>
        </r>
      </text>
    </comment>
    <comment ref="Q41" authorId="1" shapeId="0">
      <text>
        <r>
          <rPr>
            <b/>
            <sz val="9"/>
            <color indexed="81"/>
            <rFont val="Tahoma"/>
            <family val="2"/>
          </rPr>
          <t>LW: LWOP
M: Military
CL: Civil Leave
AL: Annual Special Leave</t>
        </r>
      </text>
    </comment>
    <comment ref="T41" authorId="0" shapeId="0">
      <text>
        <r>
          <rPr>
            <b/>
            <sz val="9"/>
            <color indexed="81"/>
            <rFont val="Tahoma"/>
            <family val="2"/>
          </rPr>
          <t>AM: Adverse Weather Makeup Hours
Indicate time worked that will be used to make up time taken off due to adverse weather.</t>
        </r>
      </text>
    </comment>
    <comment ref="U41" authorId="0" shapeId="0">
      <text>
        <r>
          <rPr>
            <b/>
            <sz val="9"/>
            <color indexed="81"/>
            <rFont val="Tahoma"/>
            <family val="2"/>
          </rPr>
          <t>AP: Adverse Weather Time Not Worked</t>
        </r>
      </text>
    </comment>
    <comment ref="V41" authorId="0" shapeId="0">
      <text>
        <r>
          <rPr>
            <b/>
            <sz val="9"/>
            <color indexed="81"/>
            <rFont val="Tahoma"/>
            <family val="2"/>
          </rPr>
          <t>AWLW: Adverse Weather Leave Without Pay</t>
        </r>
      </text>
    </comment>
  </commentList>
</comments>
</file>

<file path=xl/comments4.xml><?xml version="1.0" encoding="utf-8"?>
<comments xmlns="http://schemas.openxmlformats.org/spreadsheetml/2006/main">
  <authors>
    <author>Sean Farrell</author>
    <author>Administrator</author>
  </authors>
  <commentList>
    <comment ref="D5" authorId="0" shapeId="0">
      <text>
        <r>
          <rPr>
            <b/>
            <sz val="9"/>
            <color indexed="81"/>
            <rFont val="Tahoma"/>
            <family val="2"/>
          </rPr>
          <t>SP: Shift Pay</t>
        </r>
      </text>
    </comment>
    <comment ref="E5" authorId="0" shapeId="0">
      <text>
        <r>
          <rPr>
            <b/>
            <sz val="9"/>
            <color indexed="81"/>
            <rFont val="Tahoma"/>
            <family val="2"/>
          </rPr>
          <t>HP: Holiday Premium Pay</t>
        </r>
      </text>
    </comment>
    <comment ref="F5" authorId="0" shapeId="0">
      <text>
        <r>
          <rPr>
            <b/>
            <sz val="9"/>
            <color indexed="81"/>
            <rFont val="Tahoma"/>
            <family val="2"/>
          </rPr>
          <t>OC: On Call Hours</t>
        </r>
      </text>
    </comment>
    <comment ref="G5" authorId="0" shapeId="0">
      <text>
        <r>
          <rPr>
            <b/>
            <sz val="9"/>
            <color indexed="81"/>
            <rFont val="Tahoma"/>
            <family val="2"/>
          </rPr>
          <t>CB 1.5 : Call Back at Time and a Half (1.5)</t>
        </r>
      </text>
    </comment>
    <comment ref="H5" authorId="0" shapeId="0">
      <text>
        <r>
          <rPr>
            <b/>
            <sz val="9"/>
            <color indexed="81"/>
            <rFont val="Tahoma"/>
            <family val="2"/>
          </rPr>
          <t>CB 1.0 : Call Back at Straight Time (1.0)</t>
        </r>
      </text>
    </comment>
    <comment ref="I5"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text>
        <r>
          <rPr>
            <b/>
            <sz val="9"/>
            <color indexed="81"/>
            <rFont val="Tahoma"/>
            <family val="2"/>
          </rPr>
          <t>O: Overtime Earned</t>
        </r>
      </text>
    </comment>
    <comment ref="K5" authorId="0" shapeId="0">
      <text>
        <r>
          <rPr>
            <b/>
            <sz val="9"/>
            <color indexed="81"/>
            <rFont val="Tahoma"/>
            <family val="2"/>
          </rPr>
          <t>CU:Comp Time Used</t>
        </r>
      </text>
    </comment>
    <comment ref="L5" authorId="1" shapeId="0">
      <text>
        <r>
          <rPr>
            <b/>
            <sz val="9"/>
            <color indexed="81"/>
            <rFont val="Tahoma"/>
            <family val="2"/>
          </rPr>
          <t xml:space="preserve">V: Vacation 
</t>
        </r>
        <r>
          <rPr>
            <sz val="9"/>
            <color indexed="81"/>
            <rFont val="Tahoma"/>
            <family val="2"/>
          </rPr>
          <t xml:space="preserve">
</t>
        </r>
      </text>
    </comment>
    <comment ref="M5" authorId="0" shapeId="0">
      <text>
        <r>
          <rPr>
            <b/>
            <sz val="9"/>
            <color indexed="81"/>
            <rFont val="Tahoma"/>
            <family val="2"/>
          </rPr>
          <t>S: Sick</t>
        </r>
      </text>
    </comment>
    <comment ref="N5" authorId="0" shapeId="0">
      <text>
        <r>
          <rPr>
            <b/>
            <sz val="9"/>
            <color indexed="81"/>
            <rFont val="Tahoma"/>
            <family val="2"/>
          </rPr>
          <t>CI:</t>
        </r>
        <r>
          <rPr>
            <sz val="9"/>
            <color indexed="81"/>
            <rFont val="Tahoma"/>
            <family val="2"/>
          </rPr>
          <t xml:space="preserve"> Community Involvment
</t>
        </r>
      </text>
    </comment>
    <comment ref="O5" authorId="0" shapeId="0">
      <text>
        <r>
          <rPr>
            <b/>
            <sz val="9"/>
            <color indexed="81"/>
            <rFont val="Tahoma"/>
            <family val="2"/>
          </rPr>
          <t>BL: Bonus Leave</t>
        </r>
      </text>
    </comment>
    <comment ref="P5" authorId="0" shapeId="0">
      <text>
        <r>
          <rPr>
            <b/>
            <sz val="9"/>
            <color indexed="81"/>
            <rFont val="Tahoma"/>
            <family val="2"/>
          </rPr>
          <t>H: Holiday.
When the university is closed on a holiday, mark the hours here.</t>
        </r>
      </text>
    </comment>
    <comment ref="Q5" authorId="1" shapeId="0">
      <text>
        <r>
          <rPr>
            <b/>
            <sz val="9"/>
            <color indexed="81"/>
            <rFont val="Tahoma"/>
            <family val="2"/>
          </rPr>
          <t>LW: LWOP
M: Military
CL: Civil Leave
AL: Annual Special Leave</t>
        </r>
      </text>
    </comment>
    <comment ref="T5" authorId="0" shapeId="0">
      <text>
        <r>
          <rPr>
            <b/>
            <sz val="9"/>
            <color indexed="81"/>
            <rFont val="Tahoma"/>
            <family val="2"/>
          </rPr>
          <t>AM: Adverse Weather Makeup Hours
Indicate time worked that will be used to make up time taken off due to adverse weather.</t>
        </r>
      </text>
    </comment>
    <comment ref="U5" authorId="0" shapeId="0">
      <text>
        <r>
          <rPr>
            <b/>
            <sz val="9"/>
            <color indexed="81"/>
            <rFont val="Tahoma"/>
            <family val="2"/>
          </rPr>
          <t>AP: Adverse Weather Time Not Worked</t>
        </r>
      </text>
    </comment>
    <comment ref="V5" authorId="0" shapeId="0">
      <text>
        <r>
          <rPr>
            <b/>
            <sz val="9"/>
            <color indexed="81"/>
            <rFont val="Tahoma"/>
            <family val="2"/>
          </rPr>
          <t>AWLW: Adverse Weather Leave Without Pay</t>
        </r>
      </text>
    </comment>
    <comment ref="D17" authorId="0" shapeId="0">
      <text>
        <r>
          <rPr>
            <b/>
            <sz val="9"/>
            <color indexed="81"/>
            <rFont val="Tahoma"/>
            <family val="2"/>
          </rPr>
          <t>SP: Shift Pay</t>
        </r>
      </text>
    </comment>
    <comment ref="E17" authorId="0" shapeId="0">
      <text>
        <r>
          <rPr>
            <b/>
            <sz val="9"/>
            <color indexed="81"/>
            <rFont val="Tahoma"/>
            <family val="2"/>
          </rPr>
          <t>HP: Holiday Premium Pay</t>
        </r>
      </text>
    </comment>
    <comment ref="F17" authorId="0" shapeId="0">
      <text>
        <r>
          <rPr>
            <b/>
            <sz val="9"/>
            <color indexed="81"/>
            <rFont val="Tahoma"/>
            <family val="2"/>
          </rPr>
          <t>OC: On Call Hours</t>
        </r>
      </text>
    </comment>
    <comment ref="G17" authorId="0" shapeId="0">
      <text>
        <r>
          <rPr>
            <b/>
            <sz val="9"/>
            <color indexed="81"/>
            <rFont val="Tahoma"/>
            <family val="2"/>
          </rPr>
          <t>CB 1.5 : Call Back at Time and a Half (1.5)</t>
        </r>
      </text>
    </comment>
    <comment ref="H17" authorId="0" shapeId="0">
      <text>
        <r>
          <rPr>
            <b/>
            <sz val="9"/>
            <color indexed="81"/>
            <rFont val="Tahoma"/>
            <family val="2"/>
          </rPr>
          <t>CB 1.0 : Call Back at Straight Time (1.0)</t>
        </r>
      </text>
    </comment>
    <comment ref="I17"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text>
        <r>
          <rPr>
            <b/>
            <sz val="9"/>
            <color indexed="81"/>
            <rFont val="Tahoma"/>
            <family val="2"/>
          </rPr>
          <t>O: Overtime Earned</t>
        </r>
      </text>
    </comment>
    <comment ref="K17" authorId="0" shapeId="0">
      <text>
        <r>
          <rPr>
            <b/>
            <sz val="9"/>
            <color indexed="81"/>
            <rFont val="Tahoma"/>
            <family val="2"/>
          </rPr>
          <t>CU:Comp Time Used</t>
        </r>
      </text>
    </comment>
    <comment ref="L17" authorId="1" shapeId="0">
      <text>
        <r>
          <rPr>
            <b/>
            <sz val="9"/>
            <color indexed="81"/>
            <rFont val="Tahoma"/>
            <family val="2"/>
          </rPr>
          <t xml:space="preserve">V: Vacation 
</t>
        </r>
        <r>
          <rPr>
            <sz val="9"/>
            <color indexed="81"/>
            <rFont val="Tahoma"/>
            <family val="2"/>
          </rPr>
          <t xml:space="preserve">
</t>
        </r>
      </text>
    </comment>
    <comment ref="M17" authorId="0" shapeId="0">
      <text>
        <r>
          <rPr>
            <b/>
            <sz val="9"/>
            <color indexed="81"/>
            <rFont val="Tahoma"/>
            <family val="2"/>
          </rPr>
          <t>S: Sick</t>
        </r>
      </text>
    </comment>
    <comment ref="N17" authorId="0" shapeId="0">
      <text>
        <r>
          <rPr>
            <b/>
            <sz val="9"/>
            <color indexed="81"/>
            <rFont val="Tahoma"/>
            <family val="2"/>
          </rPr>
          <t>CI:</t>
        </r>
        <r>
          <rPr>
            <sz val="9"/>
            <color indexed="81"/>
            <rFont val="Tahoma"/>
            <family val="2"/>
          </rPr>
          <t xml:space="preserve"> Community Involvment
</t>
        </r>
      </text>
    </comment>
    <comment ref="O17" authorId="0" shapeId="0">
      <text>
        <r>
          <rPr>
            <b/>
            <sz val="9"/>
            <color indexed="81"/>
            <rFont val="Tahoma"/>
            <family val="2"/>
          </rPr>
          <t>BL: Bonus Leave</t>
        </r>
      </text>
    </comment>
    <comment ref="P17" authorId="0" shapeId="0">
      <text>
        <r>
          <rPr>
            <b/>
            <sz val="9"/>
            <color indexed="81"/>
            <rFont val="Tahoma"/>
            <family val="2"/>
          </rPr>
          <t>H: Holiday.
When the university is closed on a holiday, mark the hours here.</t>
        </r>
      </text>
    </comment>
    <comment ref="Q17" authorId="1" shapeId="0">
      <text>
        <r>
          <rPr>
            <b/>
            <sz val="9"/>
            <color indexed="81"/>
            <rFont val="Tahoma"/>
            <family val="2"/>
          </rPr>
          <t>LW: LWOP
M: Military
CL: Civil Leave
AL: Annual Special Leave</t>
        </r>
      </text>
    </comment>
    <comment ref="T17" authorId="0" shapeId="0">
      <text>
        <r>
          <rPr>
            <b/>
            <sz val="9"/>
            <color indexed="81"/>
            <rFont val="Tahoma"/>
            <family val="2"/>
          </rPr>
          <t>AM: Adverse Weather Makeup Hours
Indicate time worked that will be used to make up time taken off due to adverse weather.</t>
        </r>
      </text>
    </comment>
    <comment ref="U17" authorId="0" shapeId="0">
      <text>
        <r>
          <rPr>
            <b/>
            <sz val="9"/>
            <color indexed="81"/>
            <rFont val="Tahoma"/>
            <family val="2"/>
          </rPr>
          <t>AP: Adverse Weather Time Not Worked</t>
        </r>
      </text>
    </comment>
    <comment ref="V17" authorId="0" shapeId="0">
      <text>
        <r>
          <rPr>
            <b/>
            <sz val="9"/>
            <color indexed="81"/>
            <rFont val="Tahoma"/>
            <family val="2"/>
          </rPr>
          <t>AWLW: Adverse Weather Leave Without Pay</t>
        </r>
      </text>
    </comment>
    <comment ref="D29" authorId="0" shapeId="0">
      <text>
        <r>
          <rPr>
            <b/>
            <sz val="9"/>
            <color indexed="81"/>
            <rFont val="Tahoma"/>
            <family val="2"/>
          </rPr>
          <t>SP: Shift Pay</t>
        </r>
      </text>
    </comment>
    <comment ref="E29" authorId="0" shapeId="0">
      <text>
        <r>
          <rPr>
            <b/>
            <sz val="9"/>
            <color indexed="81"/>
            <rFont val="Tahoma"/>
            <family val="2"/>
          </rPr>
          <t>HP: Holiday Premium Pay</t>
        </r>
      </text>
    </comment>
    <comment ref="F29" authorId="0" shapeId="0">
      <text>
        <r>
          <rPr>
            <b/>
            <sz val="9"/>
            <color indexed="81"/>
            <rFont val="Tahoma"/>
            <family val="2"/>
          </rPr>
          <t>OC: On Call Hours</t>
        </r>
      </text>
    </comment>
    <comment ref="G29" authorId="0" shapeId="0">
      <text>
        <r>
          <rPr>
            <b/>
            <sz val="9"/>
            <color indexed="81"/>
            <rFont val="Tahoma"/>
            <family val="2"/>
          </rPr>
          <t>CB 1.5 : Call Back at Time and a Half (1.5)</t>
        </r>
      </text>
    </comment>
    <comment ref="H29" authorId="0" shapeId="0">
      <text>
        <r>
          <rPr>
            <b/>
            <sz val="9"/>
            <color indexed="81"/>
            <rFont val="Tahoma"/>
            <family val="2"/>
          </rPr>
          <t>CB 1.0 : Call Back at Straight Time (1.0)</t>
        </r>
      </text>
    </comment>
    <comment ref="I29"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text>
        <r>
          <rPr>
            <b/>
            <sz val="9"/>
            <color indexed="81"/>
            <rFont val="Tahoma"/>
            <family val="2"/>
          </rPr>
          <t>O: Overtime Earned</t>
        </r>
      </text>
    </comment>
    <comment ref="K29" authorId="0" shapeId="0">
      <text>
        <r>
          <rPr>
            <b/>
            <sz val="9"/>
            <color indexed="81"/>
            <rFont val="Tahoma"/>
            <family val="2"/>
          </rPr>
          <t>CU:Comp Time Used</t>
        </r>
      </text>
    </comment>
    <comment ref="L29" authorId="1" shapeId="0">
      <text>
        <r>
          <rPr>
            <b/>
            <sz val="9"/>
            <color indexed="81"/>
            <rFont val="Tahoma"/>
            <family val="2"/>
          </rPr>
          <t xml:space="preserve">V: Vacation 
</t>
        </r>
        <r>
          <rPr>
            <sz val="9"/>
            <color indexed="81"/>
            <rFont val="Tahoma"/>
            <family val="2"/>
          </rPr>
          <t xml:space="preserve">
</t>
        </r>
      </text>
    </comment>
    <comment ref="M29" authorId="0" shapeId="0">
      <text>
        <r>
          <rPr>
            <b/>
            <sz val="9"/>
            <color indexed="81"/>
            <rFont val="Tahoma"/>
            <family val="2"/>
          </rPr>
          <t>S: Sick</t>
        </r>
      </text>
    </comment>
    <comment ref="N29" authorId="0" shapeId="0">
      <text>
        <r>
          <rPr>
            <b/>
            <sz val="9"/>
            <color indexed="81"/>
            <rFont val="Tahoma"/>
            <family val="2"/>
          </rPr>
          <t>CI:</t>
        </r>
        <r>
          <rPr>
            <sz val="9"/>
            <color indexed="81"/>
            <rFont val="Tahoma"/>
            <family val="2"/>
          </rPr>
          <t xml:space="preserve"> Community Involvment
</t>
        </r>
      </text>
    </comment>
    <comment ref="O29" authorId="0" shapeId="0">
      <text>
        <r>
          <rPr>
            <b/>
            <sz val="9"/>
            <color indexed="81"/>
            <rFont val="Tahoma"/>
            <family val="2"/>
          </rPr>
          <t>BL: Bonus Leave</t>
        </r>
      </text>
    </comment>
    <comment ref="P29" authorId="0" shapeId="0">
      <text>
        <r>
          <rPr>
            <b/>
            <sz val="9"/>
            <color indexed="81"/>
            <rFont val="Tahoma"/>
            <family val="2"/>
          </rPr>
          <t>H: Holiday.
When the university is closed on a holiday, mark the hours here.</t>
        </r>
      </text>
    </comment>
    <comment ref="Q29" authorId="1" shapeId="0">
      <text>
        <r>
          <rPr>
            <b/>
            <sz val="9"/>
            <color indexed="81"/>
            <rFont val="Tahoma"/>
            <family val="2"/>
          </rPr>
          <t>LW: LWOP
M: Military
CL: Civil Leave
AL: Annual Special Leave</t>
        </r>
      </text>
    </comment>
    <comment ref="T29" authorId="0" shapeId="0">
      <text>
        <r>
          <rPr>
            <b/>
            <sz val="9"/>
            <color indexed="81"/>
            <rFont val="Tahoma"/>
            <family val="2"/>
          </rPr>
          <t>AM: Adverse Weather Makeup Hours
Indicate time worked that will be used to make up time taken off due to adverse weather.</t>
        </r>
      </text>
    </comment>
    <comment ref="U29" authorId="0" shapeId="0">
      <text>
        <r>
          <rPr>
            <b/>
            <sz val="9"/>
            <color indexed="81"/>
            <rFont val="Tahoma"/>
            <family val="2"/>
          </rPr>
          <t>AP: Adverse Weather Time Not Worked</t>
        </r>
      </text>
    </comment>
    <comment ref="V29" authorId="0" shapeId="0">
      <text>
        <r>
          <rPr>
            <b/>
            <sz val="9"/>
            <color indexed="81"/>
            <rFont val="Tahoma"/>
            <family val="2"/>
          </rPr>
          <t>AWLW: Adverse Weather Leave Without Pay</t>
        </r>
      </text>
    </comment>
    <comment ref="D41" authorId="0" shapeId="0">
      <text>
        <r>
          <rPr>
            <b/>
            <sz val="9"/>
            <color indexed="81"/>
            <rFont val="Tahoma"/>
            <family val="2"/>
          </rPr>
          <t>SP: Shift Pay</t>
        </r>
      </text>
    </comment>
    <comment ref="E41" authorId="0" shapeId="0">
      <text>
        <r>
          <rPr>
            <b/>
            <sz val="9"/>
            <color indexed="81"/>
            <rFont val="Tahoma"/>
            <family val="2"/>
          </rPr>
          <t>HP: Holiday Premium Pay</t>
        </r>
      </text>
    </comment>
    <comment ref="F41" authorId="0" shapeId="0">
      <text>
        <r>
          <rPr>
            <b/>
            <sz val="9"/>
            <color indexed="81"/>
            <rFont val="Tahoma"/>
            <family val="2"/>
          </rPr>
          <t>OC: On Call Hours</t>
        </r>
      </text>
    </comment>
    <comment ref="G41" authorId="0" shapeId="0">
      <text>
        <r>
          <rPr>
            <b/>
            <sz val="9"/>
            <color indexed="81"/>
            <rFont val="Tahoma"/>
            <family val="2"/>
          </rPr>
          <t>CB 1.5 : Call Back at Time and a Half (1.5)</t>
        </r>
      </text>
    </comment>
    <comment ref="H41" authorId="0" shapeId="0">
      <text>
        <r>
          <rPr>
            <b/>
            <sz val="9"/>
            <color indexed="81"/>
            <rFont val="Tahoma"/>
            <family val="2"/>
          </rPr>
          <t>CB 1.0 : Call Back at Straight Time (1.0)</t>
        </r>
      </text>
    </comment>
    <comment ref="I41"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text>
        <r>
          <rPr>
            <b/>
            <sz val="9"/>
            <color indexed="81"/>
            <rFont val="Tahoma"/>
            <family val="2"/>
          </rPr>
          <t>O: Overtime Earned</t>
        </r>
      </text>
    </comment>
    <comment ref="K41" authorId="0" shapeId="0">
      <text>
        <r>
          <rPr>
            <b/>
            <sz val="9"/>
            <color indexed="81"/>
            <rFont val="Tahoma"/>
            <family val="2"/>
          </rPr>
          <t>CU:Comp Time Used</t>
        </r>
      </text>
    </comment>
    <comment ref="L41" authorId="1" shapeId="0">
      <text>
        <r>
          <rPr>
            <b/>
            <sz val="9"/>
            <color indexed="81"/>
            <rFont val="Tahoma"/>
            <family val="2"/>
          </rPr>
          <t xml:space="preserve">V: Vacation 
</t>
        </r>
        <r>
          <rPr>
            <sz val="9"/>
            <color indexed="81"/>
            <rFont val="Tahoma"/>
            <family val="2"/>
          </rPr>
          <t xml:space="preserve">
</t>
        </r>
      </text>
    </comment>
    <comment ref="M41" authorId="0" shapeId="0">
      <text>
        <r>
          <rPr>
            <b/>
            <sz val="9"/>
            <color indexed="81"/>
            <rFont val="Tahoma"/>
            <family val="2"/>
          </rPr>
          <t>S: Sick</t>
        </r>
      </text>
    </comment>
    <comment ref="N41" authorId="0" shapeId="0">
      <text>
        <r>
          <rPr>
            <b/>
            <sz val="9"/>
            <color indexed="81"/>
            <rFont val="Tahoma"/>
            <family val="2"/>
          </rPr>
          <t>CI:</t>
        </r>
        <r>
          <rPr>
            <sz val="9"/>
            <color indexed="81"/>
            <rFont val="Tahoma"/>
            <family val="2"/>
          </rPr>
          <t xml:space="preserve"> Community Involvment
</t>
        </r>
      </text>
    </comment>
    <comment ref="O41" authorId="0" shapeId="0">
      <text>
        <r>
          <rPr>
            <b/>
            <sz val="9"/>
            <color indexed="81"/>
            <rFont val="Tahoma"/>
            <family val="2"/>
          </rPr>
          <t>BL: Bonus Leave</t>
        </r>
      </text>
    </comment>
    <comment ref="P41" authorId="0" shapeId="0">
      <text>
        <r>
          <rPr>
            <b/>
            <sz val="9"/>
            <color indexed="81"/>
            <rFont val="Tahoma"/>
            <family val="2"/>
          </rPr>
          <t>H: Holiday.
When the university is closed on a holiday, mark the hours here.</t>
        </r>
      </text>
    </comment>
    <comment ref="Q41" authorId="1" shapeId="0">
      <text>
        <r>
          <rPr>
            <b/>
            <sz val="9"/>
            <color indexed="81"/>
            <rFont val="Tahoma"/>
            <family val="2"/>
          </rPr>
          <t>LW: LWOP
M: Military
CL: Civil Leave
AL: Annual Special Leave</t>
        </r>
      </text>
    </comment>
    <comment ref="T41" authorId="0" shapeId="0">
      <text>
        <r>
          <rPr>
            <b/>
            <sz val="9"/>
            <color indexed="81"/>
            <rFont val="Tahoma"/>
            <family val="2"/>
          </rPr>
          <t>AM: Adverse Weather Makeup Hours
Indicate time worked that will be used to make up time taken off due to adverse weather.</t>
        </r>
      </text>
    </comment>
    <comment ref="U41" authorId="0" shapeId="0">
      <text>
        <r>
          <rPr>
            <b/>
            <sz val="9"/>
            <color indexed="81"/>
            <rFont val="Tahoma"/>
            <family val="2"/>
          </rPr>
          <t>AP: Adverse Weather Time Not Worked</t>
        </r>
      </text>
    </comment>
    <comment ref="V41" authorId="0" shapeId="0">
      <text>
        <r>
          <rPr>
            <b/>
            <sz val="9"/>
            <color indexed="81"/>
            <rFont val="Tahoma"/>
            <family val="2"/>
          </rPr>
          <t>AWLW: Adverse Weather Leave Without Pay</t>
        </r>
      </text>
    </comment>
    <comment ref="D53" authorId="0" shapeId="0">
      <text>
        <r>
          <rPr>
            <b/>
            <sz val="9"/>
            <color indexed="81"/>
            <rFont val="Tahoma"/>
            <family val="2"/>
          </rPr>
          <t>SP: Shift Pay</t>
        </r>
      </text>
    </comment>
    <comment ref="E53" authorId="0" shapeId="0">
      <text>
        <r>
          <rPr>
            <b/>
            <sz val="9"/>
            <color indexed="81"/>
            <rFont val="Tahoma"/>
            <family val="2"/>
          </rPr>
          <t>HP: Holiday Premium Pay</t>
        </r>
      </text>
    </comment>
    <comment ref="F53" authorId="0" shapeId="0">
      <text>
        <r>
          <rPr>
            <b/>
            <sz val="9"/>
            <color indexed="81"/>
            <rFont val="Tahoma"/>
            <family val="2"/>
          </rPr>
          <t>OC: On Call Hours</t>
        </r>
      </text>
    </comment>
    <comment ref="G53" authorId="0" shapeId="0">
      <text>
        <r>
          <rPr>
            <b/>
            <sz val="9"/>
            <color indexed="81"/>
            <rFont val="Tahoma"/>
            <family val="2"/>
          </rPr>
          <t>CB 1.5 : Call Back at Time and a Half (1.5)</t>
        </r>
      </text>
    </comment>
    <comment ref="H53" authorId="0" shapeId="0">
      <text>
        <r>
          <rPr>
            <b/>
            <sz val="9"/>
            <color indexed="81"/>
            <rFont val="Tahoma"/>
            <family val="2"/>
          </rPr>
          <t>CB 1.0 : Call Back at Straight Time (1.0)</t>
        </r>
      </text>
    </comment>
    <comment ref="I53"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text>
        <r>
          <rPr>
            <b/>
            <sz val="9"/>
            <color indexed="81"/>
            <rFont val="Tahoma"/>
            <family val="2"/>
          </rPr>
          <t>O: Overtime Earned</t>
        </r>
      </text>
    </comment>
    <comment ref="K53" authorId="0" shapeId="0">
      <text>
        <r>
          <rPr>
            <b/>
            <sz val="9"/>
            <color indexed="81"/>
            <rFont val="Tahoma"/>
            <family val="2"/>
          </rPr>
          <t>CU:Comp Time Used</t>
        </r>
      </text>
    </comment>
    <comment ref="L53" authorId="1" shapeId="0">
      <text>
        <r>
          <rPr>
            <b/>
            <sz val="9"/>
            <color indexed="81"/>
            <rFont val="Tahoma"/>
            <family val="2"/>
          </rPr>
          <t xml:space="preserve">V: Vacation 
</t>
        </r>
        <r>
          <rPr>
            <sz val="9"/>
            <color indexed="81"/>
            <rFont val="Tahoma"/>
            <family val="2"/>
          </rPr>
          <t xml:space="preserve">
</t>
        </r>
      </text>
    </comment>
    <comment ref="M53" authorId="0" shapeId="0">
      <text>
        <r>
          <rPr>
            <b/>
            <sz val="9"/>
            <color indexed="81"/>
            <rFont val="Tahoma"/>
            <family val="2"/>
          </rPr>
          <t>S: Sick</t>
        </r>
      </text>
    </comment>
    <comment ref="N53" authorId="0" shapeId="0">
      <text>
        <r>
          <rPr>
            <b/>
            <sz val="9"/>
            <color indexed="81"/>
            <rFont val="Tahoma"/>
            <family val="2"/>
          </rPr>
          <t>CI:</t>
        </r>
        <r>
          <rPr>
            <sz val="9"/>
            <color indexed="81"/>
            <rFont val="Tahoma"/>
            <family val="2"/>
          </rPr>
          <t xml:space="preserve"> Community Involvment
</t>
        </r>
      </text>
    </comment>
    <comment ref="O53" authorId="0" shapeId="0">
      <text>
        <r>
          <rPr>
            <b/>
            <sz val="9"/>
            <color indexed="81"/>
            <rFont val="Tahoma"/>
            <family val="2"/>
          </rPr>
          <t>BL: Bonus Leave</t>
        </r>
      </text>
    </comment>
    <comment ref="P53" authorId="0" shapeId="0">
      <text>
        <r>
          <rPr>
            <b/>
            <sz val="9"/>
            <color indexed="81"/>
            <rFont val="Tahoma"/>
            <family val="2"/>
          </rPr>
          <t>H: Holiday.
When the university is closed on a holiday, mark the hours here.</t>
        </r>
      </text>
    </comment>
    <comment ref="Q53" authorId="1" shapeId="0">
      <text>
        <r>
          <rPr>
            <b/>
            <sz val="9"/>
            <color indexed="81"/>
            <rFont val="Tahoma"/>
            <family val="2"/>
          </rPr>
          <t>LW: LWOP
M: Military
CL: Civil Leave
AL: Annual Special Leave</t>
        </r>
      </text>
    </comment>
    <comment ref="T53" authorId="0" shapeId="0">
      <text>
        <r>
          <rPr>
            <b/>
            <sz val="9"/>
            <color indexed="81"/>
            <rFont val="Tahoma"/>
            <family val="2"/>
          </rPr>
          <t>AM: Adverse Weather Makeup Hours
Indicate time worked that will be used to make up time taken off due to adverse weather.</t>
        </r>
      </text>
    </comment>
    <comment ref="U53" authorId="0" shapeId="0">
      <text>
        <r>
          <rPr>
            <b/>
            <sz val="9"/>
            <color indexed="81"/>
            <rFont val="Tahoma"/>
            <family val="2"/>
          </rPr>
          <t>AP: Adverse Weather Time Not Worked</t>
        </r>
      </text>
    </comment>
    <comment ref="V53" authorId="0" shapeId="0">
      <text>
        <r>
          <rPr>
            <b/>
            <sz val="9"/>
            <color indexed="81"/>
            <rFont val="Tahoma"/>
            <family val="2"/>
          </rPr>
          <t>AWLW: Adverse Weather Leave Without Pay</t>
        </r>
      </text>
    </comment>
  </commentList>
</comments>
</file>

<file path=xl/comments5.xml><?xml version="1.0" encoding="utf-8"?>
<comments xmlns="http://schemas.openxmlformats.org/spreadsheetml/2006/main">
  <authors>
    <author>Sean Farrell</author>
    <author>Administrator</author>
  </authors>
  <commentList>
    <comment ref="D5" authorId="0" shapeId="0">
      <text>
        <r>
          <rPr>
            <b/>
            <sz val="9"/>
            <color indexed="81"/>
            <rFont val="Tahoma"/>
            <family val="2"/>
          </rPr>
          <t>SP: Shift Pay</t>
        </r>
      </text>
    </comment>
    <comment ref="E5" authorId="0" shapeId="0">
      <text>
        <r>
          <rPr>
            <b/>
            <sz val="9"/>
            <color indexed="81"/>
            <rFont val="Tahoma"/>
            <family val="2"/>
          </rPr>
          <t>HP: Holiday Premium Pay</t>
        </r>
      </text>
    </comment>
    <comment ref="F5" authorId="0" shapeId="0">
      <text>
        <r>
          <rPr>
            <b/>
            <sz val="9"/>
            <color indexed="81"/>
            <rFont val="Tahoma"/>
            <family val="2"/>
          </rPr>
          <t>OC: On Call Hours</t>
        </r>
      </text>
    </comment>
    <comment ref="G5" authorId="0" shapeId="0">
      <text>
        <r>
          <rPr>
            <b/>
            <sz val="9"/>
            <color indexed="81"/>
            <rFont val="Tahoma"/>
            <family val="2"/>
          </rPr>
          <t>CB 1.5 : Call Back at Time and a Half (1.5)</t>
        </r>
      </text>
    </comment>
    <comment ref="H5" authorId="0" shapeId="0">
      <text>
        <r>
          <rPr>
            <b/>
            <sz val="9"/>
            <color indexed="81"/>
            <rFont val="Tahoma"/>
            <family val="2"/>
          </rPr>
          <t>CB 1.0 : Call Back at Straight Time (1.0)</t>
        </r>
      </text>
    </comment>
    <comment ref="I5"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text>
        <r>
          <rPr>
            <b/>
            <sz val="9"/>
            <color indexed="81"/>
            <rFont val="Tahoma"/>
            <family val="2"/>
          </rPr>
          <t>O: Overtime Earned</t>
        </r>
      </text>
    </comment>
    <comment ref="K5" authorId="0" shapeId="0">
      <text>
        <r>
          <rPr>
            <b/>
            <sz val="9"/>
            <color indexed="81"/>
            <rFont val="Tahoma"/>
            <family val="2"/>
          </rPr>
          <t>CU:Comp Time Used</t>
        </r>
      </text>
    </comment>
    <comment ref="L5" authorId="1" shapeId="0">
      <text>
        <r>
          <rPr>
            <b/>
            <sz val="9"/>
            <color indexed="81"/>
            <rFont val="Tahoma"/>
            <family val="2"/>
          </rPr>
          <t xml:space="preserve">V: Vacation 
</t>
        </r>
        <r>
          <rPr>
            <sz val="9"/>
            <color indexed="81"/>
            <rFont val="Tahoma"/>
            <family val="2"/>
          </rPr>
          <t xml:space="preserve">
</t>
        </r>
      </text>
    </comment>
    <comment ref="M5" authorId="0" shapeId="0">
      <text>
        <r>
          <rPr>
            <b/>
            <sz val="9"/>
            <color indexed="81"/>
            <rFont val="Tahoma"/>
            <family val="2"/>
          </rPr>
          <t>S: Sick</t>
        </r>
      </text>
    </comment>
    <comment ref="N5" authorId="0" shapeId="0">
      <text>
        <r>
          <rPr>
            <b/>
            <sz val="9"/>
            <color indexed="81"/>
            <rFont val="Tahoma"/>
            <family val="2"/>
          </rPr>
          <t>CI:</t>
        </r>
        <r>
          <rPr>
            <sz val="9"/>
            <color indexed="81"/>
            <rFont val="Tahoma"/>
            <family val="2"/>
          </rPr>
          <t xml:space="preserve"> Community Involvment
</t>
        </r>
      </text>
    </comment>
    <comment ref="O5" authorId="0" shapeId="0">
      <text>
        <r>
          <rPr>
            <b/>
            <sz val="9"/>
            <color indexed="81"/>
            <rFont val="Tahoma"/>
            <family val="2"/>
          </rPr>
          <t>BL: Bonus Leave</t>
        </r>
      </text>
    </comment>
    <comment ref="P5" authorId="0" shapeId="0">
      <text>
        <r>
          <rPr>
            <b/>
            <sz val="9"/>
            <color indexed="81"/>
            <rFont val="Tahoma"/>
            <family val="2"/>
          </rPr>
          <t>H: Holiday.
When the university is closed on a holiday, mark the hours here.</t>
        </r>
      </text>
    </comment>
    <comment ref="Q5" authorId="1" shapeId="0">
      <text>
        <r>
          <rPr>
            <b/>
            <sz val="9"/>
            <color indexed="81"/>
            <rFont val="Tahoma"/>
            <family val="2"/>
          </rPr>
          <t>LW: LWOP
M: Military
CL: Civil Leave
AL: Annual Special Leave</t>
        </r>
      </text>
    </comment>
    <comment ref="T5" authorId="0" shapeId="0">
      <text>
        <r>
          <rPr>
            <b/>
            <sz val="9"/>
            <color indexed="81"/>
            <rFont val="Tahoma"/>
            <family val="2"/>
          </rPr>
          <t>AM: Adverse Weather Makeup Hours
Indicate time worked that will be used to make up time taken off due to adverse weather.</t>
        </r>
      </text>
    </comment>
    <comment ref="U5" authorId="0" shapeId="0">
      <text>
        <r>
          <rPr>
            <b/>
            <sz val="9"/>
            <color indexed="81"/>
            <rFont val="Tahoma"/>
            <family val="2"/>
          </rPr>
          <t>AP: Adverse Weather Time Not Worked</t>
        </r>
      </text>
    </comment>
    <comment ref="V5" authorId="0" shapeId="0">
      <text>
        <r>
          <rPr>
            <b/>
            <sz val="9"/>
            <color indexed="81"/>
            <rFont val="Tahoma"/>
            <family val="2"/>
          </rPr>
          <t>AWLW: Adverse Weather Leave Without Pay</t>
        </r>
      </text>
    </comment>
    <comment ref="D17" authorId="0" shapeId="0">
      <text>
        <r>
          <rPr>
            <b/>
            <sz val="9"/>
            <color indexed="81"/>
            <rFont val="Tahoma"/>
            <family val="2"/>
          </rPr>
          <t>SP: Shift Pay</t>
        </r>
      </text>
    </comment>
    <comment ref="E17" authorId="0" shapeId="0">
      <text>
        <r>
          <rPr>
            <b/>
            <sz val="9"/>
            <color indexed="81"/>
            <rFont val="Tahoma"/>
            <family val="2"/>
          </rPr>
          <t>HP: Holiday Premium Pay</t>
        </r>
      </text>
    </comment>
    <comment ref="F17" authorId="0" shapeId="0">
      <text>
        <r>
          <rPr>
            <b/>
            <sz val="9"/>
            <color indexed="81"/>
            <rFont val="Tahoma"/>
            <family val="2"/>
          </rPr>
          <t>OC: On Call Hours</t>
        </r>
      </text>
    </comment>
    <comment ref="G17" authorId="0" shapeId="0">
      <text>
        <r>
          <rPr>
            <b/>
            <sz val="9"/>
            <color indexed="81"/>
            <rFont val="Tahoma"/>
            <family val="2"/>
          </rPr>
          <t>CB 1.5 : Call Back at Time and a Half (1.5)</t>
        </r>
      </text>
    </comment>
    <comment ref="H17" authorId="0" shapeId="0">
      <text>
        <r>
          <rPr>
            <b/>
            <sz val="9"/>
            <color indexed="81"/>
            <rFont val="Tahoma"/>
            <family val="2"/>
          </rPr>
          <t>CB 1.0 : Call Back at Straight Time (1.0)</t>
        </r>
      </text>
    </comment>
    <comment ref="I17"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text>
        <r>
          <rPr>
            <b/>
            <sz val="9"/>
            <color indexed="81"/>
            <rFont val="Tahoma"/>
            <family val="2"/>
          </rPr>
          <t>O: Overtime Earned</t>
        </r>
      </text>
    </comment>
    <comment ref="K17" authorId="0" shapeId="0">
      <text>
        <r>
          <rPr>
            <b/>
            <sz val="9"/>
            <color indexed="81"/>
            <rFont val="Tahoma"/>
            <family val="2"/>
          </rPr>
          <t>CU:Comp Time Used</t>
        </r>
      </text>
    </comment>
    <comment ref="L17" authorId="1" shapeId="0">
      <text>
        <r>
          <rPr>
            <b/>
            <sz val="9"/>
            <color indexed="81"/>
            <rFont val="Tahoma"/>
            <family val="2"/>
          </rPr>
          <t xml:space="preserve">V: Vacation 
</t>
        </r>
        <r>
          <rPr>
            <sz val="9"/>
            <color indexed="81"/>
            <rFont val="Tahoma"/>
            <family val="2"/>
          </rPr>
          <t xml:space="preserve">
</t>
        </r>
      </text>
    </comment>
    <comment ref="M17" authorId="0" shapeId="0">
      <text>
        <r>
          <rPr>
            <b/>
            <sz val="9"/>
            <color indexed="81"/>
            <rFont val="Tahoma"/>
            <family val="2"/>
          </rPr>
          <t>S: Sick</t>
        </r>
      </text>
    </comment>
    <comment ref="N17" authorId="0" shapeId="0">
      <text>
        <r>
          <rPr>
            <b/>
            <sz val="9"/>
            <color indexed="81"/>
            <rFont val="Tahoma"/>
            <family val="2"/>
          </rPr>
          <t>CI:</t>
        </r>
        <r>
          <rPr>
            <sz val="9"/>
            <color indexed="81"/>
            <rFont val="Tahoma"/>
            <family val="2"/>
          </rPr>
          <t xml:space="preserve"> Community Involvment
</t>
        </r>
      </text>
    </comment>
    <comment ref="O17" authorId="0" shapeId="0">
      <text>
        <r>
          <rPr>
            <b/>
            <sz val="9"/>
            <color indexed="81"/>
            <rFont val="Tahoma"/>
            <family val="2"/>
          </rPr>
          <t>BL: Bonus Leave</t>
        </r>
      </text>
    </comment>
    <comment ref="P17" authorId="0" shapeId="0">
      <text>
        <r>
          <rPr>
            <b/>
            <sz val="9"/>
            <color indexed="81"/>
            <rFont val="Tahoma"/>
            <family val="2"/>
          </rPr>
          <t>H: Holiday.
When the university is closed on a holiday, mark the hours here.</t>
        </r>
      </text>
    </comment>
    <comment ref="Q17" authorId="1" shapeId="0">
      <text>
        <r>
          <rPr>
            <b/>
            <sz val="9"/>
            <color indexed="81"/>
            <rFont val="Tahoma"/>
            <family val="2"/>
          </rPr>
          <t>LW: LWOP
M: Military
CL: Civil Leave
AL: Annual Special Leave</t>
        </r>
      </text>
    </comment>
    <comment ref="T17" authorId="0" shapeId="0">
      <text>
        <r>
          <rPr>
            <b/>
            <sz val="9"/>
            <color indexed="81"/>
            <rFont val="Tahoma"/>
            <family val="2"/>
          </rPr>
          <t>AM: Adverse Weather Makeup Hours
Indicate time worked that will be used to make up time taken off due to adverse weather.</t>
        </r>
      </text>
    </comment>
    <comment ref="U17" authorId="0" shapeId="0">
      <text>
        <r>
          <rPr>
            <b/>
            <sz val="9"/>
            <color indexed="81"/>
            <rFont val="Tahoma"/>
            <family val="2"/>
          </rPr>
          <t>AP: Adverse Weather Time Not Worked</t>
        </r>
      </text>
    </comment>
    <comment ref="V17" authorId="0" shapeId="0">
      <text>
        <r>
          <rPr>
            <b/>
            <sz val="9"/>
            <color indexed="81"/>
            <rFont val="Tahoma"/>
            <family val="2"/>
          </rPr>
          <t>AWLW: Adverse Weather Leave Without Pay</t>
        </r>
      </text>
    </comment>
    <comment ref="D29" authorId="0" shapeId="0">
      <text>
        <r>
          <rPr>
            <b/>
            <sz val="9"/>
            <color indexed="81"/>
            <rFont val="Tahoma"/>
            <family val="2"/>
          </rPr>
          <t>SP: Shift Pay</t>
        </r>
      </text>
    </comment>
    <comment ref="E29" authorId="0" shapeId="0">
      <text>
        <r>
          <rPr>
            <b/>
            <sz val="9"/>
            <color indexed="81"/>
            <rFont val="Tahoma"/>
            <family val="2"/>
          </rPr>
          <t>HP: Holiday Premium Pay</t>
        </r>
      </text>
    </comment>
    <comment ref="F29" authorId="0" shapeId="0">
      <text>
        <r>
          <rPr>
            <b/>
            <sz val="9"/>
            <color indexed="81"/>
            <rFont val="Tahoma"/>
            <family val="2"/>
          </rPr>
          <t>OC: On Call Hours</t>
        </r>
      </text>
    </comment>
    <comment ref="G29" authorId="0" shapeId="0">
      <text>
        <r>
          <rPr>
            <b/>
            <sz val="9"/>
            <color indexed="81"/>
            <rFont val="Tahoma"/>
            <family val="2"/>
          </rPr>
          <t>CB 1.5 : Call Back at Time and a Half (1.5)</t>
        </r>
      </text>
    </comment>
    <comment ref="H29" authorId="0" shapeId="0">
      <text>
        <r>
          <rPr>
            <b/>
            <sz val="9"/>
            <color indexed="81"/>
            <rFont val="Tahoma"/>
            <family val="2"/>
          </rPr>
          <t>CB 1.0 : Call Back at Straight Time (1.0)</t>
        </r>
      </text>
    </comment>
    <comment ref="I29"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text>
        <r>
          <rPr>
            <b/>
            <sz val="9"/>
            <color indexed="81"/>
            <rFont val="Tahoma"/>
            <family val="2"/>
          </rPr>
          <t>O: Overtime Earned</t>
        </r>
      </text>
    </comment>
    <comment ref="K29" authorId="0" shapeId="0">
      <text>
        <r>
          <rPr>
            <b/>
            <sz val="9"/>
            <color indexed="81"/>
            <rFont val="Tahoma"/>
            <family val="2"/>
          </rPr>
          <t>CU:Comp Time Used</t>
        </r>
      </text>
    </comment>
    <comment ref="L29" authorId="1" shapeId="0">
      <text>
        <r>
          <rPr>
            <b/>
            <sz val="9"/>
            <color indexed="81"/>
            <rFont val="Tahoma"/>
            <family val="2"/>
          </rPr>
          <t xml:space="preserve">V: Vacation 
</t>
        </r>
        <r>
          <rPr>
            <sz val="9"/>
            <color indexed="81"/>
            <rFont val="Tahoma"/>
            <family val="2"/>
          </rPr>
          <t xml:space="preserve">
</t>
        </r>
      </text>
    </comment>
    <comment ref="M29" authorId="0" shapeId="0">
      <text>
        <r>
          <rPr>
            <b/>
            <sz val="9"/>
            <color indexed="81"/>
            <rFont val="Tahoma"/>
            <family val="2"/>
          </rPr>
          <t>S: Sick</t>
        </r>
      </text>
    </comment>
    <comment ref="N29" authorId="0" shapeId="0">
      <text>
        <r>
          <rPr>
            <b/>
            <sz val="9"/>
            <color indexed="81"/>
            <rFont val="Tahoma"/>
            <family val="2"/>
          </rPr>
          <t>CI:</t>
        </r>
        <r>
          <rPr>
            <sz val="9"/>
            <color indexed="81"/>
            <rFont val="Tahoma"/>
            <family val="2"/>
          </rPr>
          <t xml:space="preserve"> Community Involvment
</t>
        </r>
      </text>
    </comment>
    <comment ref="O29" authorId="0" shapeId="0">
      <text>
        <r>
          <rPr>
            <b/>
            <sz val="9"/>
            <color indexed="81"/>
            <rFont val="Tahoma"/>
            <family val="2"/>
          </rPr>
          <t>BL: Bonus Leave</t>
        </r>
      </text>
    </comment>
    <comment ref="P29" authorId="0" shapeId="0">
      <text>
        <r>
          <rPr>
            <b/>
            <sz val="9"/>
            <color indexed="81"/>
            <rFont val="Tahoma"/>
            <family val="2"/>
          </rPr>
          <t>H: Holiday.
When the university is closed on a holiday, mark the hours here.</t>
        </r>
      </text>
    </comment>
    <comment ref="Q29" authorId="1" shapeId="0">
      <text>
        <r>
          <rPr>
            <b/>
            <sz val="9"/>
            <color indexed="81"/>
            <rFont val="Tahoma"/>
            <family val="2"/>
          </rPr>
          <t>LW: LWOP
M: Military
CL: Civil Leave
AL: Annual Special Leave</t>
        </r>
      </text>
    </comment>
    <comment ref="T29" authorId="0" shapeId="0">
      <text>
        <r>
          <rPr>
            <b/>
            <sz val="9"/>
            <color indexed="81"/>
            <rFont val="Tahoma"/>
            <family val="2"/>
          </rPr>
          <t>AM: Adverse Weather Makeup Hours
Indicate time worked that will be used to make up time taken off due to adverse weather.</t>
        </r>
      </text>
    </comment>
    <comment ref="U29" authorId="0" shapeId="0">
      <text>
        <r>
          <rPr>
            <b/>
            <sz val="9"/>
            <color indexed="81"/>
            <rFont val="Tahoma"/>
            <family val="2"/>
          </rPr>
          <t>AP: Adverse Weather Time Not Worked</t>
        </r>
      </text>
    </comment>
    <comment ref="V29" authorId="0" shapeId="0">
      <text>
        <r>
          <rPr>
            <b/>
            <sz val="9"/>
            <color indexed="81"/>
            <rFont val="Tahoma"/>
            <family val="2"/>
          </rPr>
          <t>AWLW: Adverse Weather Leave Without Pay</t>
        </r>
      </text>
    </comment>
    <comment ref="D41" authorId="0" shapeId="0">
      <text>
        <r>
          <rPr>
            <b/>
            <sz val="9"/>
            <color indexed="81"/>
            <rFont val="Tahoma"/>
            <family val="2"/>
          </rPr>
          <t>SP: Shift Pay</t>
        </r>
      </text>
    </comment>
    <comment ref="E41" authorId="0" shapeId="0">
      <text>
        <r>
          <rPr>
            <b/>
            <sz val="9"/>
            <color indexed="81"/>
            <rFont val="Tahoma"/>
            <family val="2"/>
          </rPr>
          <t>HP: Holiday Premium Pay</t>
        </r>
      </text>
    </comment>
    <comment ref="F41" authorId="0" shapeId="0">
      <text>
        <r>
          <rPr>
            <b/>
            <sz val="9"/>
            <color indexed="81"/>
            <rFont val="Tahoma"/>
            <family val="2"/>
          </rPr>
          <t>OC: On Call Hours</t>
        </r>
      </text>
    </comment>
    <comment ref="G41" authorId="0" shapeId="0">
      <text>
        <r>
          <rPr>
            <b/>
            <sz val="9"/>
            <color indexed="81"/>
            <rFont val="Tahoma"/>
            <family val="2"/>
          </rPr>
          <t>CB 1.5 : Call Back at Time and a Half (1.5)</t>
        </r>
      </text>
    </comment>
    <comment ref="H41" authorId="0" shapeId="0">
      <text>
        <r>
          <rPr>
            <b/>
            <sz val="9"/>
            <color indexed="81"/>
            <rFont val="Tahoma"/>
            <family val="2"/>
          </rPr>
          <t>CB 1.0 : Call Back at Straight Time (1.0)</t>
        </r>
      </text>
    </comment>
    <comment ref="I41"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text>
        <r>
          <rPr>
            <b/>
            <sz val="9"/>
            <color indexed="81"/>
            <rFont val="Tahoma"/>
            <family val="2"/>
          </rPr>
          <t>O: Overtime Earned</t>
        </r>
      </text>
    </comment>
    <comment ref="K41" authorId="0" shapeId="0">
      <text>
        <r>
          <rPr>
            <b/>
            <sz val="9"/>
            <color indexed="81"/>
            <rFont val="Tahoma"/>
            <family val="2"/>
          </rPr>
          <t>CU:Comp Time Used</t>
        </r>
      </text>
    </comment>
    <comment ref="L41" authorId="1" shapeId="0">
      <text>
        <r>
          <rPr>
            <b/>
            <sz val="9"/>
            <color indexed="81"/>
            <rFont val="Tahoma"/>
            <family val="2"/>
          </rPr>
          <t xml:space="preserve">V: Vacation 
</t>
        </r>
        <r>
          <rPr>
            <sz val="9"/>
            <color indexed="81"/>
            <rFont val="Tahoma"/>
            <family val="2"/>
          </rPr>
          <t xml:space="preserve">
</t>
        </r>
      </text>
    </comment>
    <comment ref="M41" authorId="0" shapeId="0">
      <text>
        <r>
          <rPr>
            <b/>
            <sz val="9"/>
            <color indexed="81"/>
            <rFont val="Tahoma"/>
            <family val="2"/>
          </rPr>
          <t>S: Sick</t>
        </r>
      </text>
    </comment>
    <comment ref="N41" authorId="0" shapeId="0">
      <text>
        <r>
          <rPr>
            <b/>
            <sz val="9"/>
            <color indexed="81"/>
            <rFont val="Tahoma"/>
            <family val="2"/>
          </rPr>
          <t>CI:</t>
        </r>
        <r>
          <rPr>
            <sz val="9"/>
            <color indexed="81"/>
            <rFont val="Tahoma"/>
            <family val="2"/>
          </rPr>
          <t xml:space="preserve"> Community Involvment
</t>
        </r>
      </text>
    </comment>
    <comment ref="O41" authorId="0" shapeId="0">
      <text>
        <r>
          <rPr>
            <b/>
            <sz val="9"/>
            <color indexed="81"/>
            <rFont val="Tahoma"/>
            <family val="2"/>
          </rPr>
          <t>BL: Bonus Leave</t>
        </r>
      </text>
    </comment>
    <comment ref="P41" authorId="0" shapeId="0">
      <text>
        <r>
          <rPr>
            <b/>
            <sz val="9"/>
            <color indexed="81"/>
            <rFont val="Tahoma"/>
            <family val="2"/>
          </rPr>
          <t>H: Holiday.
When the university is closed on a holiday, mark the hours here.</t>
        </r>
      </text>
    </comment>
    <comment ref="Q41" authorId="1" shapeId="0">
      <text>
        <r>
          <rPr>
            <b/>
            <sz val="9"/>
            <color indexed="81"/>
            <rFont val="Tahoma"/>
            <family val="2"/>
          </rPr>
          <t>LW: LWOP
M: Military
CL: Civil Leave
AL: Annual Special Leave</t>
        </r>
      </text>
    </comment>
    <comment ref="T41" authorId="0" shapeId="0">
      <text>
        <r>
          <rPr>
            <b/>
            <sz val="9"/>
            <color indexed="81"/>
            <rFont val="Tahoma"/>
            <family val="2"/>
          </rPr>
          <t>AM: Adverse Weather Makeup Hours
Indicate time worked that will be used to make up time taken off due to adverse weather.</t>
        </r>
      </text>
    </comment>
    <comment ref="U41" authorId="0" shapeId="0">
      <text>
        <r>
          <rPr>
            <b/>
            <sz val="9"/>
            <color indexed="81"/>
            <rFont val="Tahoma"/>
            <family val="2"/>
          </rPr>
          <t>AP: Adverse Weather Time Not Worked</t>
        </r>
      </text>
    </comment>
    <comment ref="V41" authorId="0" shapeId="0">
      <text>
        <r>
          <rPr>
            <b/>
            <sz val="9"/>
            <color indexed="81"/>
            <rFont val="Tahoma"/>
            <family val="2"/>
          </rPr>
          <t>AWLW: Adverse Weather Leave Without Pay</t>
        </r>
      </text>
    </comment>
  </commentList>
</comments>
</file>

<file path=xl/comments6.xml><?xml version="1.0" encoding="utf-8"?>
<comments xmlns="http://schemas.openxmlformats.org/spreadsheetml/2006/main">
  <authors>
    <author>Sean Farrell</author>
    <author>Administrator</author>
  </authors>
  <commentList>
    <comment ref="D5" authorId="0" shapeId="0">
      <text>
        <r>
          <rPr>
            <b/>
            <sz val="9"/>
            <color indexed="81"/>
            <rFont val="Tahoma"/>
            <family val="2"/>
          </rPr>
          <t>SP: Shift Pay</t>
        </r>
      </text>
    </comment>
    <comment ref="E5" authorId="0" shapeId="0">
      <text>
        <r>
          <rPr>
            <b/>
            <sz val="9"/>
            <color indexed="81"/>
            <rFont val="Tahoma"/>
            <family val="2"/>
          </rPr>
          <t>HP: Holiday Premium Pay</t>
        </r>
      </text>
    </comment>
    <comment ref="F5" authorId="0" shapeId="0">
      <text>
        <r>
          <rPr>
            <b/>
            <sz val="9"/>
            <color indexed="81"/>
            <rFont val="Tahoma"/>
            <family val="2"/>
          </rPr>
          <t>OC: On Call Hours</t>
        </r>
      </text>
    </comment>
    <comment ref="G5" authorId="0" shapeId="0">
      <text>
        <r>
          <rPr>
            <b/>
            <sz val="9"/>
            <color indexed="81"/>
            <rFont val="Tahoma"/>
            <family val="2"/>
          </rPr>
          <t>CB 1.5 : Call Back at Time and a Half (1.5)</t>
        </r>
      </text>
    </comment>
    <comment ref="H5" authorId="0" shapeId="0">
      <text>
        <r>
          <rPr>
            <b/>
            <sz val="9"/>
            <color indexed="81"/>
            <rFont val="Tahoma"/>
            <family val="2"/>
          </rPr>
          <t>CB 1.0 : Call Back at Straight Time (1.0)</t>
        </r>
      </text>
    </comment>
    <comment ref="I5"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text>
        <r>
          <rPr>
            <b/>
            <sz val="9"/>
            <color indexed="81"/>
            <rFont val="Tahoma"/>
            <family val="2"/>
          </rPr>
          <t>O: Overtime Earned</t>
        </r>
      </text>
    </comment>
    <comment ref="K5" authorId="0" shapeId="0">
      <text>
        <r>
          <rPr>
            <b/>
            <sz val="9"/>
            <color indexed="81"/>
            <rFont val="Tahoma"/>
            <family val="2"/>
          </rPr>
          <t>CU:Comp Time Used</t>
        </r>
      </text>
    </comment>
    <comment ref="L5" authorId="1" shapeId="0">
      <text>
        <r>
          <rPr>
            <b/>
            <sz val="9"/>
            <color indexed="81"/>
            <rFont val="Tahoma"/>
            <family val="2"/>
          </rPr>
          <t xml:space="preserve">V: Vacation 
</t>
        </r>
        <r>
          <rPr>
            <sz val="9"/>
            <color indexed="81"/>
            <rFont val="Tahoma"/>
            <family val="2"/>
          </rPr>
          <t xml:space="preserve">
</t>
        </r>
      </text>
    </comment>
    <comment ref="M5" authorId="0" shapeId="0">
      <text>
        <r>
          <rPr>
            <b/>
            <sz val="9"/>
            <color indexed="81"/>
            <rFont val="Tahoma"/>
            <family val="2"/>
          </rPr>
          <t>S: Sick</t>
        </r>
      </text>
    </comment>
    <comment ref="N5" authorId="0" shapeId="0">
      <text>
        <r>
          <rPr>
            <b/>
            <sz val="9"/>
            <color indexed="81"/>
            <rFont val="Tahoma"/>
            <family val="2"/>
          </rPr>
          <t>CI:</t>
        </r>
        <r>
          <rPr>
            <sz val="9"/>
            <color indexed="81"/>
            <rFont val="Tahoma"/>
            <family val="2"/>
          </rPr>
          <t xml:space="preserve"> Community Involvment
</t>
        </r>
      </text>
    </comment>
    <comment ref="O5" authorId="0" shapeId="0">
      <text>
        <r>
          <rPr>
            <b/>
            <sz val="9"/>
            <color indexed="81"/>
            <rFont val="Tahoma"/>
            <family val="2"/>
          </rPr>
          <t>BL: Bonus Leave</t>
        </r>
      </text>
    </comment>
    <comment ref="P5" authorId="0" shapeId="0">
      <text>
        <r>
          <rPr>
            <b/>
            <sz val="9"/>
            <color indexed="81"/>
            <rFont val="Tahoma"/>
            <family val="2"/>
          </rPr>
          <t>H: Holiday.
When the university is closed on a holiday, mark the hours here.</t>
        </r>
      </text>
    </comment>
    <comment ref="Q5" authorId="1" shapeId="0">
      <text>
        <r>
          <rPr>
            <b/>
            <sz val="9"/>
            <color indexed="81"/>
            <rFont val="Tahoma"/>
            <family val="2"/>
          </rPr>
          <t>LW: LWOP
M: Military
CL: Civil Leave
AL: Annual Special Leave</t>
        </r>
      </text>
    </comment>
    <comment ref="T5" authorId="0" shapeId="0">
      <text>
        <r>
          <rPr>
            <b/>
            <sz val="9"/>
            <color indexed="81"/>
            <rFont val="Tahoma"/>
            <family val="2"/>
          </rPr>
          <t>AM: Adverse Weather Makeup Hours
Indicate time worked that will be used to make up time taken off due to adverse weather.</t>
        </r>
      </text>
    </comment>
    <comment ref="U5" authorId="0" shapeId="0">
      <text>
        <r>
          <rPr>
            <b/>
            <sz val="9"/>
            <color indexed="81"/>
            <rFont val="Tahoma"/>
            <family val="2"/>
          </rPr>
          <t>AP: Adverse Weather Time Not Worked</t>
        </r>
      </text>
    </comment>
    <comment ref="V5" authorId="0" shapeId="0">
      <text>
        <r>
          <rPr>
            <b/>
            <sz val="9"/>
            <color indexed="81"/>
            <rFont val="Tahoma"/>
            <family val="2"/>
          </rPr>
          <t>AWLW: Adverse Weather Leave Without Pay</t>
        </r>
      </text>
    </comment>
    <comment ref="D17" authorId="0" shapeId="0">
      <text>
        <r>
          <rPr>
            <b/>
            <sz val="9"/>
            <color indexed="81"/>
            <rFont val="Tahoma"/>
            <family val="2"/>
          </rPr>
          <t>SP: Shift Pay</t>
        </r>
      </text>
    </comment>
    <comment ref="E17" authorId="0" shapeId="0">
      <text>
        <r>
          <rPr>
            <b/>
            <sz val="9"/>
            <color indexed="81"/>
            <rFont val="Tahoma"/>
            <family val="2"/>
          </rPr>
          <t>HP: Holiday Premium Pay</t>
        </r>
      </text>
    </comment>
    <comment ref="F17" authorId="0" shapeId="0">
      <text>
        <r>
          <rPr>
            <b/>
            <sz val="9"/>
            <color indexed="81"/>
            <rFont val="Tahoma"/>
            <family val="2"/>
          </rPr>
          <t>OC: On Call Hours</t>
        </r>
      </text>
    </comment>
    <comment ref="G17" authorId="0" shapeId="0">
      <text>
        <r>
          <rPr>
            <b/>
            <sz val="9"/>
            <color indexed="81"/>
            <rFont val="Tahoma"/>
            <family val="2"/>
          </rPr>
          <t>CB 1.5 : Call Back at Time and a Half (1.5)</t>
        </r>
      </text>
    </comment>
    <comment ref="H17" authorId="0" shapeId="0">
      <text>
        <r>
          <rPr>
            <b/>
            <sz val="9"/>
            <color indexed="81"/>
            <rFont val="Tahoma"/>
            <family val="2"/>
          </rPr>
          <t>CB 1.0 : Call Back at Straight Time (1.0)</t>
        </r>
      </text>
    </comment>
    <comment ref="I17"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text>
        <r>
          <rPr>
            <b/>
            <sz val="9"/>
            <color indexed="81"/>
            <rFont val="Tahoma"/>
            <family val="2"/>
          </rPr>
          <t>O: Overtime Earned</t>
        </r>
      </text>
    </comment>
    <comment ref="K17" authorId="0" shapeId="0">
      <text>
        <r>
          <rPr>
            <b/>
            <sz val="9"/>
            <color indexed="81"/>
            <rFont val="Tahoma"/>
            <family val="2"/>
          </rPr>
          <t>CU:Comp Time Used</t>
        </r>
      </text>
    </comment>
    <comment ref="L17" authorId="1" shapeId="0">
      <text>
        <r>
          <rPr>
            <b/>
            <sz val="9"/>
            <color indexed="81"/>
            <rFont val="Tahoma"/>
            <family val="2"/>
          </rPr>
          <t xml:space="preserve">V: Vacation 
</t>
        </r>
        <r>
          <rPr>
            <sz val="9"/>
            <color indexed="81"/>
            <rFont val="Tahoma"/>
            <family val="2"/>
          </rPr>
          <t xml:space="preserve">
</t>
        </r>
      </text>
    </comment>
    <comment ref="M17" authorId="0" shapeId="0">
      <text>
        <r>
          <rPr>
            <b/>
            <sz val="9"/>
            <color indexed="81"/>
            <rFont val="Tahoma"/>
            <family val="2"/>
          </rPr>
          <t>S: Sick</t>
        </r>
      </text>
    </comment>
    <comment ref="N17" authorId="0" shapeId="0">
      <text>
        <r>
          <rPr>
            <b/>
            <sz val="9"/>
            <color indexed="81"/>
            <rFont val="Tahoma"/>
            <family val="2"/>
          </rPr>
          <t>CI:</t>
        </r>
        <r>
          <rPr>
            <sz val="9"/>
            <color indexed="81"/>
            <rFont val="Tahoma"/>
            <family val="2"/>
          </rPr>
          <t xml:space="preserve"> Community Involvment
</t>
        </r>
      </text>
    </comment>
    <comment ref="O17" authorId="0" shapeId="0">
      <text>
        <r>
          <rPr>
            <b/>
            <sz val="9"/>
            <color indexed="81"/>
            <rFont val="Tahoma"/>
            <family val="2"/>
          </rPr>
          <t>BL: Bonus Leave</t>
        </r>
      </text>
    </comment>
    <comment ref="P17" authorId="0" shapeId="0">
      <text>
        <r>
          <rPr>
            <b/>
            <sz val="9"/>
            <color indexed="81"/>
            <rFont val="Tahoma"/>
            <family val="2"/>
          </rPr>
          <t>H: Holiday.
When the university is closed on a holiday, mark the hours here.</t>
        </r>
      </text>
    </comment>
    <comment ref="Q17" authorId="1" shapeId="0">
      <text>
        <r>
          <rPr>
            <b/>
            <sz val="9"/>
            <color indexed="81"/>
            <rFont val="Tahoma"/>
            <family val="2"/>
          </rPr>
          <t>LW: LWOP
M: Military
CL: Civil Leave
AL: Annual Special Leave</t>
        </r>
      </text>
    </comment>
    <comment ref="T17" authorId="0" shapeId="0">
      <text>
        <r>
          <rPr>
            <b/>
            <sz val="9"/>
            <color indexed="81"/>
            <rFont val="Tahoma"/>
            <family val="2"/>
          </rPr>
          <t>AM: Adverse Weather Makeup Hours
Indicate time worked that will be used to make up time taken off due to adverse weather.</t>
        </r>
      </text>
    </comment>
    <comment ref="U17" authorId="0" shapeId="0">
      <text>
        <r>
          <rPr>
            <b/>
            <sz val="9"/>
            <color indexed="81"/>
            <rFont val="Tahoma"/>
            <family val="2"/>
          </rPr>
          <t>AP: Adverse Weather Time Not Worked</t>
        </r>
      </text>
    </comment>
    <comment ref="V17" authorId="0" shapeId="0">
      <text>
        <r>
          <rPr>
            <b/>
            <sz val="9"/>
            <color indexed="81"/>
            <rFont val="Tahoma"/>
            <family val="2"/>
          </rPr>
          <t>AWLW: Adverse Weather Leave Without Pay</t>
        </r>
      </text>
    </comment>
    <comment ref="D29" authorId="0" shapeId="0">
      <text>
        <r>
          <rPr>
            <b/>
            <sz val="9"/>
            <color indexed="81"/>
            <rFont val="Tahoma"/>
            <family val="2"/>
          </rPr>
          <t>SP: Shift Pay</t>
        </r>
      </text>
    </comment>
    <comment ref="E29" authorId="0" shapeId="0">
      <text>
        <r>
          <rPr>
            <b/>
            <sz val="9"/>
            <color indexed="81"/>
            <rFont val="Tahoma"/>
            <family val="2"/>
          </rPr>
          <t>HP: Holiday Premium Pay</t>
        </r>
      </text>
    </comment>
    <comment ref="F29" authorId="0" shapeId="0">
      <text>
        <r>
          <rPr>
            <b/>
            <sz val="9"/>
            <color indexed="81"/>
            <rFont val="Tahoma"/>
            <family val="2"/>
          </rPr>
          <t>OC: On Call Hours</t>
        </r>
      </text>
    </comment>
    <comment ref="G29" authorId="0" shapeId="0">
      <text>
        <r>
          <rPr>
            <b/>
            <sz val="9"/>
            <color indexed="81"/>
            <rFont val="Tahoma"/>
            <family val="2"/>
          </rPr>
          <t>CB 1.5 : Call Back at Time and a Half (1.5)</t>
        </r>
      </text>
    </comment>
    <comment ref="H29" authorId="0" shapeId="0">
      <text>
        <r>
          <rPr>
            <b/>
            <sz val="9"/>
            <color indexed="81"/>
            <rFont val="Tahoma"/>
            <family val="2"/>
          </rPr>
          <t>CB 1.0 : Call Back at Straight Time (1.0)</t>
        </r>
      </text>
    </comment>
    <comment ref="I29"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text>
        <r>
          <rPr>
            <b/>
            <sz val="9"/>
            <color indexed="81"/>
            <rFont val="Tahoma"/>
            <family val="2"/>
          </rPr>
          <t>O: Overtime Earned</t>
        </r>
      </text>
    </comment>
    <comment ref="K29" authorId="0" shapeId="0">
      <text>
        <r>
          <rPr>
            <b/>
            <sz val="9"/>
            <color indexed="81"/>
            <rFont val="Tahoma"/>
            <family val="2"/>
          </rPr>
          <t>CU:Comp Time Used</t>
        </r>
      </text>
    </comment>
    <comment ref="L29" authorId="1" shapeId="0">
      <text>
        <r>
          <rPr>
            <b/>
            <sz val="9"/>
            <color indexed="81"/>
            <rFont val="Tahoma"/>
            <family val="2"/>
          </rPr>
          <t xml:space="preserve">V: Vacation 
</t>
        </r>
        <r>
          <rPr>
            <sz val="9"/>
            <color indexed="81"/>
            <rFont val="Tahoma"/>
            <family val="2"/>
          </rPr>
          <t xml:space="preserve">
</t>
        </r>
      </text>
    </comment>
    <comment ref="M29" authorId="0" shapeId="0">
      <text>
        <r>
          <rPr>
            <b/>
            <sz val="9"/>
            <color indexed="81"/>
            <rFont val="Tahoma"/>
            <family val="2"/>
          </rPr>
          <t>S: Sick</t>
        </r>
      </text>
    </comment>
    <comment ref="N29" authorId="0" shapeId="0">
      <text>
        <r>
          <rPr>
            <b/>
            <sz val="9"/>
            <color indexed="81"/>
            <rFont val="Tahoma"/>
            <family val="2"/>
          </rPr>
          <t>CI:</t>
        </r>
        <r>
          <rPr>
            <sz val="9"/>
            <color indexed="81"/>
            <rFont val="Tahoma"/>
            <family val="2"/>
          </rPr>
          <t xml:space="preserve"> Community Involvment
</t>
        </r>
      </text>
    </comment>
    <comment ref="O29" authorId="0" shapeId="0">
      <text>
        <r>
          <rPr>
            <b/>
            <sz val="9"/>
            <color indexed="81"/>
            <rFont val="Tahoma"/>
            <family val="2"/>
          </rPr>
          <t>BL: Bonus Leave</t>
        </r>
      </text>
    </comment>
    <comment ref="P29" authorId="0" shapeId="0">
      <text>
        <r>
          <rPr>
            <b/>
            <sz val="9"/>
            <color indexed="81"/>
            <rFont val="Tahoma"/>
            <family val="2"/>
          </rPr>
          <t>H: Holiday.
When the university is closed on a holiday, mark the hours here.</t>
        </r>
      </text>
    </comment>
    <comment ref="Q29" authorId="1" shapeId="0">
      <text>
        <r>
          <rPr>
            <b/>
            <sz val="9"/>
            <color indexed="81"/>
            <rFont val="Tahoma"/>
            <family val="2"/>
          </rPr>
          <t>LW: LWOP
M: Military
CL: Civil Leave
AL: Annual Special Leave</t>
        </r>
      </text>
    </comment>
    <comment ref="T29" authorId="0" shapeId="0">
      <text>
        <r>
          <rPr>
            <b/>
            <sz val="9"/>
            <color indexed="81"/>
            <rFont val="Tahoma"/>
            <family val="2"/>
          </rPr>
          <t>AM: Adverse Weather Makeup Hours
Indicate time worked that will be used to make up time taken off due to adverse weather.</t>
        </r>
      </text>
    </comment>
    <comment ref="U29" authorId="0" shapeId="0">
      <text>
        <r>
          <rPr>
            <b/>
            <sz val="9"/>
            <color indexed="81"/>
            <rFont val="Tahoma"/>
            <family val="2"/>
          </rPr>
          <t>AP: Adverse Weather Time Not Worked</t>
        </r>
      </text>
    </comment>
    <comment ref="V29" authorId="0" shapeId="0">
      <text>
        <r>
          <rPr>
            <b/>
            <sz val="9"/>
            <color indexed="81"/>
            <rFont val="Tahoma"/>
            <family val="2"/>
          </rPr>
          <t>AWLW: Adverse Weather Leave Without Pay</t>
        </r>
      </text>
    </comment>
    <comment ref="D41" authorId="0" shapeId="0">
      <text>
        <r>
          <rPr>
            <b/>
            <sz val="9"/>
            <color indexed="81"/>
            <rFont val="Tahoma"/>
            <family val="2"/>
          </rPr>
          <t>SP: Shift Pay</t>
        </r>
      </text>
    </comment>
    <comment ref="E41" authorId="0" shapeId="0">
      <text>
        <r>
          <rPr>
            <b/>
            <sz val="9"/>
            <color indexed="81"/>
            <rFont val="Tahoma"/>
            <family val="2"/>
          </rPr>
          <t>HP: Holiday Premium Pay</t>
        </r>
      </text>
    </comment>
    <comment ref="F41" authorId="0" shapeId="0">
      <text>
        <r>
          <rPr>
            <b/>
            <sz val="9"/>
            <color indexed="81"/>
            <rFont val="Tahoma"/>
            <family val="2"/>
          </rPr>
          <t>OC: On Call Hours</t>
        </r>
      </text>
    </comment>
    <comment ref="G41" authorId="0" shapeId="0">
      <text>
        <r>
          <rPr>
            <b/>
            <sz val="9"/>
            <color indexed="81"/>
            <rFont val="Tahoma"/>
            <family val="2"/>
          </rPr>
          <t>CB 1.5 : Call Back at Time and a Half (1.5)</t>
        </r>
      </text>
    </comment>
    <comment ref="H41" authorId="0" shapeId="0">
      <text>
        <r>
          <rPr>
            <b/>
            <sz val="9"/>
            <color indexed="81"/>
            <rFont val="Tahoma"/>
            <family val="2"/>
          </rPr>
          <t>CB 1.0 : Call Back at Straight Time (1.0)</t>
        </r>
      </text>
    </comment>
    <comment ref="I41"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text>
        <r>
          <rPr>
            <b/>
            <sz val="9"/>
            <color indexed="81"/>
            <rFont val="Tahoma"/>
            <family val="2"/>
          </rPr>
          <t>O: Overtime Earned</t>
        </r>
      </text>
    </comment>
    <comment ref="K41" authorId="0" shapeId="0">
      <text>
        <r>
          <rPr>
            <b/>
            <sz val="9"/>
            <color indexed="81"/>
            <rFont val="Tahoma"/>
            <family val="2"/>
          </rPr>
          <t>CU:Comp Time Used</t>
        </r>
      </text>
    </comment>
    <comment ref="L41" authorId="1" shapeId="0">
      <text>
        <r>
          <rPr>
            <b/>
            <sz val="9"/>
            <color indexed="81"/>
            <rFont val="Tahoma"/>
            <family val="2"/>
          </rPr>
          <t xml:space="preserve">V: Vacation 
</t>
        </r>
        <r>
          <rPr>
            <sz val="9"/>
            <color indexed="81"/>
            <rFont val="Tahoma"/>
            <family val="2"/>
          </rPr>
          <t xml:space="preserve">
</t>
        </r>
      </text>
    </comment>
    <comment ref="M41" authorId="0" shapeId="0">
      <text>
        <r>
          <rPr>
            <b/>
            <sz val="9"/>
            <color indexed="81"/>
            <rFont val="Tahoma"/>
            <family val="2"/>
          </rPr>
          <t>S: Sick</t>
        </r>
      </text>
    </comment>
    <comment ref="N41" authorId="0" shapeId="0">
      <text>
        <r>
          <rPr>
            <b/>
            <sz val="9"/>
            <color indexed="81"/>
            <rFont val="Tahoma"/>
            <family val="2"/>
          </rPr>
          <t>CI:</t>
        </r>
        <r>
          <rPr>
            <sz val="9"/>
            <color indexed="81"/>
            <rFont val="Tahoma"/>
            <family val="2"/>
          </rPr>
          <t xml:space="preserve"> Community Involvment
</t>
        </r>
      </text>
    </comment>
    <comment ref="O41" authorId="0" shapeId="0">
      <text>
        <r>
          <rPr>
            <b/>
            <sz val="9"/>
            <color indexed="81"/>
            <rFont val="Tahoma"/>
            <family val="2"/>
          </rPr>
          <t>BL: Bonus Leave</t>
        </r>
      </text>
    </comment>
    <comment ref="P41" authorId="0" shapeId="0">
      <text>
        <r>
          <rPr>
            <b/>
            <sz val="9"/>
            <color indexed="81"/>
            <rFont val="Tahoma"/>
            <family val="2"/>
          </rPr>
          <t>H: Holiday.
When the university is closed on a holiday, mark the hours here.</t>
        </r>
      </text>
    </comment>
    <comment ref="Q41" authorId="1" shapeId="0">
      <text>
        <r>
          <rPr>
            <b/>
            <sz val="9"/>
            <color indexed="81"/>
            <rFont val="Tahoma"/>
            <family val="2"/>
          </rPr>
          <t>LW: LWOP
M: Military
CL: Civil Leave
AL: Annual Special Leave</t>
        </r>
      </text>
    </comment>
    <comment ref="T41" authorId="0" shapeId="0">
      <text>
        <r>
          <rPr>
            <b/>
            <sz val="9"/>
            <color indexed="81"/>
            <rFont val="Tahoma"/>
            <family val="2"/>
          </rPr>
          <t>AM: Adverse Weather Makeup Hours
Indicate time worked that will be used to make up time taken off due to adverse weather.</t>
        </r>
      </text>
    </comment>
    <comment ref="U41" authorId="0" shapeId="0">
      <text>
        <r>
          <rPr>
            <b/>
            <sz val="9"/>
            <color indexed="81"/>
            <rFont val="Tahoma"/>
            <family val="2"/>
          </rPr>
          <t>AP: Adverse Weather Time Not Worked</t>
        </r>
      </text>
    </comment>
    <comment ref="V41" authorId="0" shapeId="0">
      <text>
        <r>
          <rPr>
            <b/>
            <sz val="9"/>
            <color indexed="81"/>
            <rFont val="Tahoma"/>
            <family val="2"/>
          </rPr>
          <t>AWLW: Adverse Weather Leave Without Pay</t>
        </r>
      </text>
    </comment>
    <comment ref="D53" authorId="0" shapeId="0">
      <text>
        <r>
          <rPr>
            <b/>
            <sz val="9"/>
            <color indexed="81"/>
            <rFont val="Tahoma"/>
            <family val="2"/>
          </rPr>
          <t>SP: Shift Pay</t>
        </r>
      </text>
    </comment>
    <comment ref="E53" authorId="0" shapeId="0">
      <text>
        <r>
          <rPr>
            <b/>
            <sz val="9"/>
            <color indexed="81"/>
            <rFont val="Tahoma"/>
            <family val="2"/>
          </rPr>
          <t>HP: Holiday Premium Pay</t>
        </r>
      </text>
    </comment>
    <comment ref="F53" authorId="0" shapeId="0">
      <text>
        <r>
          <rPr>
            <b/>
            <sz val="9"/>
            <color indexed="81"/>
            <rFont val="Tahoma"/>
            <family val="2"/>
          </rPr>
          <t>OC: On Call Hours</t>
        </r>
      </text>
    </comment>
    <comment ref="G53" authorId="0" shapeId="0">
      <text>
        <r>
          <rPr>
            <b/>
            <sz val="9"/>
            <color indexed="81"/>
            <rFont val="Tahoma"/>
            <family val="2"/>
          </rPr>
          <t>CB 1.5 : Call Back at Time and a Half (1.5)</t>
        </r>
      </text>
    </comment>
    <comment ref="H53" authorId="0" shapeId="0">
      <text>
        <r>
          <rPr>
            <b/>
            <sz val="9"/>
            <color indexed="81"/>
            <rFont val="Tahoma"/>
            <family val="2"/>
          </rPr>
          <t>CB 1.0 : Call Back at Straight Time (1.0)</t>
        </r>
      </text>
    </comment>
    <comment ref="I53"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text>
        <r>
          <rPr>
            <b/>
            <sz val="9"/>
            <color indexed="81"/>
            <rFont val="Tahoma"/>
            <family val="2"/>
          </rPr>
          <t>O: Overtime Earned</t>
        </r>
      </text>
    </comment>
    <comment ref="K53" authorId="0" shapeId="0">
      <text>
        <r>
          <rPr>
            <b/>
            <sz val="9"/>
            <color indexed="81"/>
            <rFont val="Tahoma"/>
            <family val="2"/>
          </rPr>
          <t>CU:Comp Time Used</t>
        </r>
      </text>
    </comment>
    <comment ref="L53" authorId="1" shapeId="0">
      <text>
        <r>
          <rPr>
            <b/>
            <sz val="9"/>
            <color indexed="81"/>
            <rFont val="Tahoma"/>
            <family val="2"/>
          </rPr>
          <t xml:space="preserve">V: Vacation 
</t>
        </r>
        <r>
          <rPr>
            <sz val="9"/>
            <color indexed="81"/>
            <rFont val="Tahoma"/>
            <family val="2"/>
          </rPr>
          <t xml:space="preserve">
</t>
        </r>
      </text>
    </comment>
    <comment ref="M53" authorId="0" shapeId="0">
      <text>
        <r>
          <rPr>
            <b/>
            <sz val="9"/>
            <color indexed="81"/>
            <rFont val="Tahoma"/>
            <family val="2"/>
          </rPr>
          <t>S: Sick</t>
        </r>
      </text>
    </comment>
    <comment ref="N53" authorId="0" shapeId="0">
      <text>
        <r>
          <rPr>
            <b/>
            <sz val="9"/>
            <color indexed="81"/>
            <rFont val="Tahoma"/>
            <family val="2"/>
          </rPr>
          <t>CI:</t>
        </r>
        <r>
          <rPr>
            <sz val="9"/>
            <color indexed="81"/>
            <rFont val="Tahoma"/>
            <family val="2"/>
          </rPr>
          <t xml:space="preserve"> Community Involvment
</t>
        </r>
      </text>
    </comment>
    <comment ref="O53" authorId="0" shapeId="0">
      <text>
        <r>
          <rPr>
            <b/>
            <sz val="9"/>
            <color indexed="81"/>
            <rFont val="Tahoma"/>
            <family val="2"/>
          </rPr>
          <t>BL: Bonus Leave</t>
        </r>
      </text>
    </comment>
    <comment ref="P53" authorId="0" shapeId="0">
      <text>
        <r>
          <rPr>
            <b/>
            <sz val="9"/>
            <color indexed="81"/>
            <rFont val="Tahoma"/>
            <family val="2"/>
          </rPr>
          <t>H: Holiday.
When the university is closed on a holiday, mark the hours here.</t>
        </r>
      </text>
    </comment>
    <comment ref="Q53" authorId="1" shapeId="0">
      <text>
        <r>
          <rPr>
            <b/>
            <sz val="9"/>
            <color indexed="81"/>
            <rFont val="Tahoma"/>
            <family val="2"/>
          </rPr>
          <t>LW: LWOP
M: Military
CL: Civil Leave
AL: Annual Special Leave</t>
        </r>
      </text>
    </comment>
    <comment ref="T53" authorId="0" shapeId="0">
      <text>
        <r>
          <rPr>
            <b/>
            <sz val="9"/>
            <color indexed="81"/>
            <rFont val="Tahoma"/>
            <family val="2"/>
          </rPr>
          <t>AM: Adverse Weather Makeup Hours
Indicate time worked that will be used to make up time taken off due to adverse weather.</t>
        </r>
      </text>
    </comment>
    <comment ref="U53" authorId="0" shapeId="0">
      <text>
        <r>
          <rPr>
            <b/>
            <sz val="9"/>
            <color indexed="81"/>
            <rFont val="Tahoma"/>
            <family val="2"/>
          </rPr>
          <t>AP: Adverse Weather Time Not Worked</t>
        </r>
      </text>
    </comment>
    <comment ref="V53" authorId="0" shapeId="0">
      <text>
        <r>
          <rPr>
            <b/>
            <sz val="9"/>
            <color indexed="81"/>
            <rFont val="Tahoma"/>
            <family val="2"/>
          </rPr>
          <t>AWLW: Adverse Weather Leave Without Pay</t>
        </r>
      </text>
    </comment>
  </commentList>
</comments>
</file>

<file path=xl/comments7.xml><?xml version="1.0" encoding="utf-8"?>
<comments xmlns="http://schemas.openxmlformats.org/spreadsheetml/2006/main">
  <authors>
    <author>Sean Farrell</author>
    <author>Administrator</author>
  </authors>
  <commentList>
    <comment ref="D5" authorId="0" shapeId="0">
      <text>
        <r>
          <rPr>
            <b/>
            <sz val="9"/>
            <color indexed="81"/>
            <rFont val="Tahoma"/>
            <family val="2"/>
          </rPr>
          <t>SP: Shift Pay</t>
        </r>
      </text>
    </comment>
    <comment ref="E5" authorId="0" shapeId="0">
      <text>
        <r>
          <rPr>
            <b/>
            <sz val="9"/>
            <color indexed="81"/>
            <rFont val="Tahoma"/>
            <family val="2"/>
          </rPr>
          <t>HP: Holiday Premium Pay</t>
        </r>
      </text>
    </comment>
    <comment ref="F5" authorId="0" shapeId="0">
      <text>
        <r>
          <rPr>
            <b/>
            <sz val="9"/>
            <color indexed="81"/>
            <rFont val="Tahoma"/>
            <family val="2"/>
          </rPr>
          <t>OC: On Call Hours</t>
        </r>
      </text>
    </comment>
    <comment ref="G5" authorId="0" shapeId="0">
      <text>
        <r>
          <rPr>
            <b/>
            <sz val="9"/>
            <color indexed="81"/>
            <rFont val="Tahoma"/>
            <family val="2"/>
          </rPr>
          <t>CB 1.5 : Call Back at Time and a Half (1.5)</t>
        </r>
      </text>
    </comment>
    <comment ref="H5" authorId="0" shapeId="0">
      <text>
        <r>
          <rPr>
            <b/>
            <sz val="9"/>
            <color indexed="81"/>
            <rFont val="Tahoma"/>
            <family val="2"/>
          </rPr>
          <t>CB 1.0 : Call Back at Straight Time (1.0)</t>
        </r>
      </text>
    </comment>
    <comment ref="I5"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text>
        <r>
          <rPr>
            <b/>
            <sz val="9"/>
            <color indexed="81"/>
            <rFont val="Tahoma"/>
            <family val="2"/>
          </rPr>
          <t>O: Overtime Earned</t>
        </r>
      </text>
    </comment>
    <comment ref="K5" authorId="0" shapeId="0">
      <text>
        <r>
          <rPr>
            <b/>
            <sz val="9"/>
            <color indexed="81"/>
            <rFont val="Tahoma"/>
            <family val="2"/>
          </rPr>
          <t>CU:Comp Time Used</t>
        </r>
      </text>
    </comment>
    <comment ref="L5" authorId="1" shapeId="0">
      <text>
        <r>
          <rPr>
            <b/>
            <sz val="9"/>
            <color indexed="81"/>
            <rFont val="Tahoma"/>
            <family val="2"/>
          </rPr>
          <t xml:space="preserve">V: Vacation 
</t>
        </r>
        <r>
          <rPr>
            <sz val="9"/>
            <color indexed="81"/>
            <rFont val="Tahoma"/>
            <family val="2"/>
          </rPr>
          <t xml:space="preserve">
</t>
        </r>
      </text>
    </comment>
    <comment ref="M5" authorId="0" shapeId="0">
      <text>
        <r>
          <rPr>
            <b/>
            <sz val="9"/>
            <color indexed="81"/>
            <rFont val="Tahoma"/>
            <family val="2"/>
          </rPr>
          <t>S: Sick</t>
        </r>
      </text>
    </comment>
    <comment ref="N5" authorId="0" shapeId="0">
      <text>
        <r>
          <rPr>
            <b/>
            <sz val="9"/>
            <color indexed="81"/>
            <rFont val="Tahoma"/>
            <family val="2"/>
          </rPr>
          <t>CI:</t>
        </r>
        <r>
          <rPr>
            <sz val="9"/>
            <color indexed="81"/>
            <rFont val="Tahoma"/>
            <family val="2"/>
          </rPr>
          <t xml:space="preserve"> Community Involvment
</t>
        </r>
      </text>
    </comment>
    <comment ref="O5" authorId="0" shapeId="0">
      <text>
        <r>
          <rPr>
            <b/>
            <sz val="9"/>
            <color indexed="81"/>
            <rFont val="Tahoma"/>
            <family val="2"/>
          </rPr>
          <t>BL: Bonus Leave</t>
        </r>
      </text>
    </comment>
    <comment ref="P5" authorId="0" shapeId="0">
      <text>
        <r>
          <rPr>
            <b/>
            <sz val="9"/>
            <color indexed="81"/>
            <rFont val="Tahoma"/>
            <family val="2"/>
          </rPr>
          <t>H: Holiday.
When the university is closed on a holiday, mark the hours here.</t>
        </r>
      </text>
    </comment>
    <comment ref="Q5" authorId="1" shapeId="0">
      <text>
        <r>
          <rPr>
            <b/>
            <sz val="9"/>
            <color indexed="81"/>
            <rFont val="Tahoma"/>
            <family val="2"/>
          </rPr>
          <t>LW: LWOP
M: Military
CL: Civil Leave
AL: Annual Special Leave</t>
        </r>
      </text>
    </comment>
    <comment ref="T5" authorId="0" shapeId="0">
      <text>
        <r>
          <rPr>
            <b/>
            <sz val="9"/>
            <color indexed="81"/>
            <rFont val="Tahoma"/>
            <family val="2"/>
          </rPr>
          <t>AM: Adverse Weather Makeup Hours
Indicate time worked that will be used to make up time taken off due to adverse weather.</t>
        </r>
      </text>
    </comment>
    <comment ref="U5" authorId="0" shapeId="0">
      <text>
        <r>
          <rPr>
            <b/>
            <sz val="9"/>
            <color indexed="81"/>
            <rFont val="Tahoma"/>
            <family val="2"/>
          </rPr>
          <t>AP: Adverse Weather Time Not Worked</t>
        </r>
      </text>
    </comment>
    <comment ref="V5" authorId="0" shapeId="0">
      <text>
        <r>
          <rPr>
            <b/>
            <sz val="9"/>
            <color indexed="81"/>
            <rFont val="Tahoma"/>
            <family val="2"/>
          </rPr>
          <t>AWLW: Adverse Weather Leave Without Pay</t>
        </r>
      </text>
    </comment>
    <comment ref="D17" authorId="0" shapeId="0">
      <text>
        <r>
          <rPr>
            <b/>
            <sz val="9"/>
            <color indexed="81"/>
            <rFont val="Tahoma"/>
            <family val="2"/>
          </rPr>
          <t>SP: Shift Pay</t>
        </r>
      </text>
    </comment>
    <comment ref="E17" authorId="0" shapeId="0">
      <text>
        <r>
          <rPr>
            <b/>
            <sz val="9"/>
            <color indexed="81"/>
            <rFont val="Tahoma"/>
            <family val="2"/>
          </rPr>
          <t>HP: Holiday Premium Pay</t>
        </r>
      </text>
    </comment>
    <comment ref="F17" authorId="0" shapeId="0">
      <text>
        <r>
          <rPr>
            <b/>
            <sz val="9"/>
            <color indexed="81"/>
            <rFont val="Tahoma"/>
            <family val="2"/>
          </rPr>
          <t>OC: On Call Hours</t>
        </r>
      </text>
    </comment>
    <comment ref="G17" authorId="0" shapeId="0">
      <text>
        <r>
          <rPr>
            <b/>
            <sz val="9"/>
            <color indexed="81"/>
            <rFont val="Tahoma"/>
            <family val="2"/>
          </rPr>
          <t>CB 1.5 : Call Back at Time and a Half (1.5)</t>
        </r>
      </text>
    </comment>
    <comment ref="H17" authorId="0" shapeId="0">
      <text>
        <r>
          <rPr>
            <b/>
            <sz val="9"/>
            <color indexed="81"/>
            <rFont val="Tahoma"/>
            <family val="2"/>
          </rPr>
          <t>CB 1.0 : Call Back at Straight Time (1.0)</t>
        </r>
      </text>
    </comment>
    <comment ref="I17"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text>
        <r>
          <rPr>
            <b/>
            <sz val="9"/>
            <color indexed="81"/>
            <rFont val="Tahoma"/>
            <family val="2"/>
          </rPr>
          <t>O: Overtime Earned</t>
        </r>
      </text>
    </comment>
    <comment ref="K17" authorId="0" shapeId="0">
      <text>
        <r>
          <rPr>
            <b/>
            <sz val="9"/>
            <color indexed="81"/>
            <rFont val="Tahoma"/>
            <family val="2"/>
          </rPr>
          <t>CU:Comp Time Used</t>
        </r>
      </text>
    </comment>
    <comment ref="L17" authorId="1" shapeId="0">
      <text>
        <r>
          <rPr>
            <b/>
            <sz val="9"/>
            <color indexed="81"/>
            <rFont val="Tahoma"/>
            <family val="2"/>
          </rPr>
          <t xml:space="preserve">V: Vacation 
</t>
        </r>
        <r>
          <rPr>
            <sz val="9"/>
            <color indexed="81"/>
            <rFont val="Tahoma"/>
            <family val="2"/>
          </rPr>
          <t xml:space="preserve">
</t>
        </r>
      </text>
    </comment>
    <comment ref="M17" authorId="0" shapeId="0">
      <text>
        <r>
          <rPr>
            <b/>
            <sz val="9"/>
            <color indexed="81"/>
            <rFont val="Tahoma"/>
            <family val="2"/>
          </rPr>
          <t>S: Sick</t>
        </r>
      </text>
    </comment>
    <comment ref="N17" authorId="0" shapeId="0">
      <text>
        <r>
          <rPr>
            <b/>
            <sz val="9"/>
            <color indexed="81"/>
            <rFont val="Tahoma"/>
            <family val="2"/>
          </rPr>
          <t>CI:</t>
        </r>
        <r>
          <rPr>
            <sz val="9"/>
            <color indexed="81"/>
            <rFont val="Tahoma"/>
            <family val="2"/>
          </rPr>
          <t xml:space="preserve"> Community Involvment
</t>
        </r>
      </text>
    </comment>
    <comment ref="O17" authorId="0" shapeId="0">
      <text>
        <r>
          <rPr>
            <b/>
            <sz val="9"/>
            <color indexed="81"/>
            <rFont val="Tahoma"/>
            <family val="2"/>
          </rPr>
          <t>BL: Bonus Leave</t>
        </r>
      </text>
    </comment>
    <comment ref="P17" authorId="0" shapeId="0">
      <text>
        <r>
          <rPr>
            <b/>
            <sz val="9"/>
            <color indexed="81"/>
            <rFont val="Tahoma"/>
            <family val="2"/>
          </rPr>
          <t>H: Holiday.
When the university is closed on a holiday, mark the hours here.</t>
        </r>
      </text>
    </comment>
    <comment ref="Q17" authorId="1" shapeId="0">
      <text>
        <r>
          <rPr>
            <b/>
            <sz val="9"/>
            <color indexed="81"/>
            <rFont val="Tahoma"/>
            <family val="2"/>
          </rPr>
          <t>LW: LWOP
M: Military
CL: Civil Leave
AL: Annual Special Leave</t>
        </r>
      </text>
    </comment>
    <comment ref="T17" authorId="0" shapeId="0">
      <text>
        <r>
          <rPr>
            <b/>
            <sz val="9"/>
            <color indexed="81"/>
            <rFont val="Tahoma"/>
            <family val="2"/>
          </rPr>
          <t>AM: Adverse Weather Makeup Hours
Indicate time worked that will be used to make up time taken off due to adverse weather.</t>
        </r>
      </text>
    </comment>
    <comment ref="U17" authorId="0" shapeId="0">
      <text>
        <r>
          <rPr>
            <b/>
            <sz val="9"/>
            <color indexed="81"/>
            <rFont val="Tahoma"/>
            <family val="2"/>
          </rPr>
          <t>AP: Adverse Weather Time Not Worked</t>
        </r>
      </text>
    </comment>
    <comment ref="V17" authorId="0" shapeId="0">
      <text>
        <r>
          <rPr>
            <b/>
            <sz val="9"/>
            <color indexed="81"/>
            <rFont val="Tahoma"/>
            <family val="2"/>
          </rPr>
          <t>AWLW: Adverse Weather Leave Without Pay</t>
        </r>
      </text>
    </comment>
    <comment ref="D29" authorId="0" shapeId="0">
      <text>
        <r>
          <rPr>
            <b/>
            <sz val="9"/>
            <color indexed="81"/>
            <rFont val="Tahoma"/>
            <family val="2"/>
          </rPr>
          <t>SP: Shift Pay</t>
        </r>
      </text>
    </comment>
    <comment ref="E29" authorId="0" shapeId="0">
      <text>
        <r>
          <rPr>
            <b/>
            <sz val="9"/>
            <color indexed="81"/>
            <rFont val="Tahoma"/>
            <family val="2"/>
          </rPr>
          <t>HP: Holiday Premium Pay</t>
        </r>
      </text>
    </comment>
    <comment ref="F29" authorId="0" shapeId="0">
      <text>
        <r>
          <rPr>
            <b/>
            <sz val="9"/>
            <color indexed="81"/>
            <rFont val="Tahoma"/>
            <family val="2"/>
          </rPr>
          <t>OC: On Call Hours</t>
        </r>
      </text>
    </comment>
    <comment ref="G29" authorId="0" shapeId="0">
      <text>
        <r>
          <rPr>
            <b/>
            <sz val="9"/>
            <color indexed="81"/>
            <rFont val="Tahoma"/>
            <family val="2"/>
          </rPr>
          <t>CB 1.5 : Call Back at Time and a Half (1.5)</t>
        </r>
      </text>
    </comment>
    <comment ref="H29" authorId="0" shapeId="0">
      <text>
        <r>
          <rPr>
            <b/>
            <sz val="9"/>
            <color indexed="81"/>
            <rFont val="Tahoma"/>
            <family val="2"/>
          </rPr>
          <t>CB 1.0 : Call Back at Straight Time (1.0)</t>
        </r>
      </text>
    </comment>
    <comment ref="I29"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text>
        <r>
          <rPr>
            <b/>
            <sz val="9"/>
            <color indexed="81"/>
            <rFont val="Tahoma"/>
            <family val="2"/>
          </rPr>
          <t>O: Overtime Earned</t>
        </r>
      </text>
    </comment>
    <comment ref="K29" authorId="0" shapeId="0">
      <text>
        <r>
          <rPr>
            <b/>
            <sz val="9"/>
            <color indexed="81"/>
            <rFont val="Tahoma"/>
            <family val="2"/>
          </rPr>
          <t>CU:Comp Time Used</t>
        </r>
      </text>
    </comment>
    <comment ref="L29" authorId="1" shapeId="0">
      <text>
        <r>
          <rPr>
            <b/>
            <sz val="9"/>
            <color indexed="81"/>
            <rFont val="Tahoma"/>
            <family val="2"/>
          </rPr>
          <t xml:space="preserve">V: Vacation 
</t>
        </r>
        <r>
          <rPr>
            <sz val="9"/>
            <color indexed="81"/>
            <rFont val="Tahoma"/>
            <family val="2"/>
          </rPr>
          <t xml:space="preserve">
</t>
        </r>
      </text>
    </comment>
    <comment ref="M29" authorId="0" shapeId="0">
      <text>
        <r>
          <rPr>
            <b/>
            <sz val="9"/>
            <color indexed="81"/>
            <rFont val="Tahoma"/>
            <family val="2"/>
          </rPr>
          <t>S: Sick</t>
        </r>
      </text>
    </comment>
    <comment ref="N29" authorId="0" shapeId="0">
      <text>
        <r>
          <rPr>
            <b/>
            <sz val="9"/>
            <color indexed="81"/>
            <rFont val="Tahoma"/>
            <family val="2"/>
          </rPr>
          <t>CI:</t>
        </r>
        <r>
          <rPr>
            <sz val="9"/>
            <color indexed="81"/>
            <rFont val="Tahoma"/>
            <family val="2"/>
          </rPr>
          <t xml:space="preserve"> Community Involvment
</t>
        </r>
      </text>
    </comment>
    <comment ref="O29" authorId="0" shapeId="0">
      <text>
        <r>
          <rPr>
            <b/>
            <sz val="9"/>
            <color indexed="81"/>
            <rFont val="Tahoma"/>
            <family val="2"/>
          </rPr>
          <t>BL: Bonus Leave</t>
        </r>
      </text>
    </comment>
    <comment ref="P29" authorId="0" shapeId="0">
      <text>
        <r>
          <rPr>
            <b/>
            <sz val="9"/>
            <color indexed="81"/>
            <rFont val="Tahoma"/>
            <family val="2"/>
          </rPr>
          <t>H: Holiday.
When the university is closed on a holiday, mark the hours here.</t>
        </r>
      </text>
    </comment>
    <comment ref="Q29" authorId="1" shapeId="0">
      <text>
        <r>
          <rPr>
            <b/>
            <sz val="9"/>
            <color indexed="81"/>
            <rFont val="Tahoma"/>
            <family val="2"/>
          </rPr>
          <t>LW: LWOP
M: Military
CL: Civil Leave
AL: Annual Special Leave</t>
        </r>
      </text>
    </comment>
    <comment ref="T29" authorId="0" shapeId="0">
      <text>
        <r>
          <rPr>
            <b/>
            <sz val="9"/>
            <color indexed="81"/>
            <rFont val="Tahoma"/>
            <family val="2"/>
          </rPr>
          <t>AM: Adverse Weather Makeup Hours
Indicate time worked that will be used to make up time taken off due to adverse weather.</t>
        </r>
      </text>
    </comment>
    <comment ref="U29" authorId="0" shapeId="0">
      <text>
        <r>
          <rPr>
            <b/>
            <sz val="9"/>
            <color indexed="81"/>
            <rFont val="Tahoma"/>
            <family val="2"/>
          </rPr>
          <t>AP: Adverse Weather Time Not Worked</t>
        </r>
      </text>
    </comment>
    <comment ref="V29" authorId="0" shapeId="0">
      <text>
        <r>
          <rPr>
            <b/>
            <sz val="9"/>
            <color indexed="81"/>
            <rFont val="Tahoma"/>
            <family val="2"/>
          </rPr>
          <t>AWLW: Adverse Weather Leave Without Pay</t>
        </r>
      </text>
    </comment>
    <comment ref="D41" authorId="0" shapeId="0">
      <text>
        <r>
          <rPr>
            <b/>
            <sz val="9"/>
            <color indexed="81"/>
            <rFont val="Tahoma"/>
            <family val="2"/>
          </rPr>
          <t>SP: Shift Pay</t>
        </r>
      </text>
    </comment>
    <comment ref="E41" authorId="0" shapeId="0">
      <text>
        <r>
          <rPr>
            <b/>
            <sz val="9"/>
            <color indexed="81"/>
            <rFont val="Tahoma"/>
            <family val="2"/>
          </rPr>
          <t>HP: Holiday Premium Pay</t>
        </r>
      </text>
    </comment>
    <comment ref="F41" authorId="0" shapeId="0">
      <text>
        <r>
          <rPr>
            <b/>
            <sz val="9"/>
            <color indexed="81"/>
            <rFont val="Tahoma"/>
            <family val="2"/>
          </rPr>
          <t>OC: On Call Hours</t>
        </r>
      </text>
    </comment>
    <comment ref="G41" authorId="0" shapeId="0">
      <text>
        <r>
          <rPr>
            <b/>
            <sz val="9"/>
            <color indexed="81"/>
            <rFont val="Tahoma"/>
            <family val="2"/>
          </rPr>
          <t>CB 1.5 : Call Back at Time and a Half (1.5)</t>
        </r>
      </text>
    </comment>
    <comment ref="H41" authorId="0" shapeId="0">
      <text>
        <r>
          <rPr>
            <b/>
            <sz val="9"/>
            <color indexed="81"/>
            <rFont val="Tahoma"/>
            <family val="2"/>
          </rPr>
          <t>CB 1.0 : Call Back at Straight Time (1.0)</t>
        </r>
      </text>
    </comment>
    <comment ref="I41"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text>
        <r>
          <rPr>
            <b/>
            <sz val="9"/>
            <color indexed="81"/>
            <rFont val="Tahoma"/>
            <family val="2"/>
          </rPr>
          <t>O: Overtime Earned</t>
        </r>
      </text>
    </comment>
    <comment ref="K41" authorId="0" shapeId="0">
      <text>
        <r>
          <rPr>
            <b/>
            <sz val="9"/>
            <color indexed="81"/>
            <rFont val="Tahoma"/>
            <family val="2"/>
          </rPr>
          <t>CU:Comp Time Used</t>
        </r>
      </text>
    </comment>
    <comment ref="L41" authorId="1" shapeId="0">
      <text>
        <r>
          <rPr>
            <b/>
            <sz val="9"/>
            <color indexed="81"/>
            <rFont val="Tahoma"/>
            <family val="2"/>
          </rPr>
          <t xml:space="preserve">V: Vacation 
</t>
        </r>
        <r>
          <rPr>
            <sz val="9"/>
            <color indexed="81"/>
            <rFont val="Tahoma"/>
            <family val="2"/>
          </rPr>
          <t xml:space="preserve">
</t>
        </r>
      </text>
    </comment>
    <comment ref="M41" authorId="0" shapeId="0">
      <text>
        <r>
          <rPr>
            <b/>
            <sz val="9"/>
            <color indexed="81"/>
            <rFont val="Tahoma"/>
            <family val="2"/>
          </rPr>
          <t>S: Sick</t>
        </r>
      </text>
    </comment>
    <comment ref="N41" authorId="0" shapeId="0">
      <text>
        <r>
          <rPr>
            <b/>
            <sz val="9"/>
            <color indexed="81"/>
            <rFont val="Tahoma"/>
            <family val="2"/>
          </rPr>
          <t>CI:</t>
        </r>
        <r>
          <rPr>
            <sz val="9"/>
            <color indexed="81"/>
            <rFont val="Tahoma"/>
            <family val="2"/>
          </rPr>
          <t xml:space="preserve"> Community Involvment
</t>
        </r>
      </text>
    </comment>
    <comment ref="O41" authorId="0" shapeId="0">
      <text>
        <r>
          <rPr>
            <b/>
            <sz val="9"/>
            <color indexed="81"/>
            <rFont val="Tahoma"/>
            <family val="2"/>
          </rPr>
          <t>BL: Bonus Leave</t>
        </r>
      </text>
    </comment>
    <comment ref="P41" authorId="0" shapeId="0">
      <text>
        <r>
          <rPr>
            <b/>
            <sz val="9"/>
            <color indexed="81"/>
            <rFont val="Tahoma"/>
            <family val="2"/>
          </rPr>
          <t>H: Holiday.
When the university is closed on a holiday, mark the hours here.</t>
        </r>
      </text>
    </comment>
    <comment ref="Q41" authorId="1" shapeId="0">
      <text>
        <r>
          <rPr>
            <b/>
            <sz val="9"/>
            <color indexed="81"/>
            <rFont val="Tahoma"/>
            <family val="2"/>
          </rPr>
          <t>LW: LWOP
M: Military
CL: Civil Leave
AL: Annual Special Leave</t>
        </r>
      </text>
    </comment>
    <comment ref="T41" authorId="0" shapeId="0">
      <text>
        <r>
          <rPr>
            <b/>
            <sz val="9"/>
            <color indexed="81"/>
            <rFont val="Tahoma"/>
            <family val="2"/>
          </rPr>
          <t>AM: Adverse Weather Makeup Hours
Indicate time worked that will be used to make up time taken off due to adverse weather.</t>
        </r>
      </text>
    </comment>
    <comment ref="U41" authorId="0" shapeId="0">
      <text>
        <r>
          <rPr>
            <b/>
            <sz val="9"/>
            <color indexed="81"/>
            <rFont val="Tahoma"/>
            <family val="2"/>
          </rPr>
          <t>AP: Adverse Weather Time Not Worked</t>
        </r>
      </text>
    </comment>
    <comment ref="V41" authorId="0" shapeId="0">
      <text>
        <r>
          <rPr>
            <b/>
            <sz val="9"/>
            <color indexed="81"/>
            <rFont val="Tahoma"/>
            <family val="2"/>
          </rPr>
          <t>AWLW: Adverse Weather Leave Without Pay</t>
        </r>
      </text>
    </comment>
  </commentList>
</comments>
</file>

<file path=xl/comments8.xml><?xml version="1.0" encoding="utf-8"?>
<comments xmlns="http://schemas.openxmlformats.org/spreadsheetml/2006/main">
  <authors>
    <author>Sean Farrell</author>
    <author>Administrator</author>
  </authors>
  <commentList>
    <comment ref="D5" authorId="0" shapeId="0">
      <text>
        <r>
          <rPr>
            <b/>
            <sz val="9"/>
            <color indexed="81"/>
            <rFont val="Tahoma"/>
            <family val="2"/>
          </rPr>
          <t>SP: Shift Pay</t>
        </r>
      </text>
    </comment>
    <comment ref="E5" authorId="0" shapeId="0">
      <text>
        <r>
          <rPr>
            <b/>
            <sz val="9"/>
            <color indexed="81"/>
            <rFont val="Tahoma"/>
            <family val="2"/>
          </rPr>
          <t>HP: Holiday Premium Pay</t>
        </r>
      </text>
    </comment>
    <comment ref="F5" authorId="0" shapeId="0">
      <text>
        <r>
          <rPr>
            <b/>
            <sz val="9"/>
            <color indexed="81"/>
            <rFont val="Tahoma"/>
            <family val="2"/>
          </rPr>
          <t>OC: On Call Hours</t>
        </r>
      </text>
    </comment>
    <comment ref="G5" authorId="0" shapeId="0">
      <text>
        <r>
          <rPr>
            <b/>
            <sz val="9"/>
            <color indexed="81"/>
            <rFont val="Tahoma"/>
            <family val="2"/>
          </rPr>
          <t>CB 1.5 : Call Back at Time and a Half (1.5)</t>
        </r>
      </text>
    </comment>
    <comment ref="H5" authorId="0" shapeId="0">
      <text>
        <r>
          <rPr>
            <b/>
            <sz val="9"/>
            <color indexed="81"/>
            <rFont val="Tahoma"/>
            <family val="2"/>
          </rPr>
          <t>CB 1.0 : Call Back at Straight Time (1.0)</t>
        </r>
      </text>
    </comment>
    <comment ref="I5"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text>
        <r>
          <rPr>
            <b/>
            <sz val="9"/>
            <color indexed="81"/>
            <rFont val="Tahoma"/>
            <family val="2"/>
          </rPr>
          <t>O: Overtime Earned</t>
        </r>
      </text>
    </comment>
    <comment ref="K5" authorId="0" shapeId="0">
      <text>
        <r>
          <rPr>
            <b/>
            <sz val="9"/>
            <color indexed="81"/>
            <rFont val="Tahoma"/>
            <family val="2"/>
          </rPr>
          <t>CU:Comp Time Used</t>
        </r>
      </text>
    </comment>
    <comment ref="L5" authorId="1" shapeId="0">
      <text>
        <r>
          <rPr>
            <b/>
            <sz val="9"/>
            <color indexed="81"/>
            <rFont val="Tahoma"/>
            <family val="2"/>
          </rPr>
          <t xml:space="preserve">V: Vacation 
</t>
        </r>
        <r>
          <rPr>
            <sz val="9"/>
            <color indexed="81"/>
            <rFont val="Tahoma"/>
            <family val="2"/>
          </rPr>
          <t xml:space="preserve">
</t>
        </r>
      </text>
    </comment>
    <comment ref="M5" authorId="0" shapeId="0">
      <text>
        <r>
          <rPr>
            <b/>
            <sz val="9"/>
            <color indexed="81"/>
            <rFont val="Tahoma"/>
            <family val="2"/>
          </rPr>
          <t>S: Sick</t>
        </r>
      </text>
    </comment>
    <comment ref="N5" authorId="0" shapeId="0">
      <text>
        <r>
          <rPr>
            <b/>
            <sz val="9"/>
            <color indexed="81"/>
            <rFont val="Tahoma"/>
            <family val="2"/>
          </rPr>
          <t>CI:</t>
        </r>
        <r>
          <rPr>
            <sz val="9"/>
            <color indexed="81"/>
            <rFont val="Tahoma"/>
            <family val="2"/>
          </rPr>
          <t xml:space="preserve"> Community Involvment
</t>
        </r>
      </text>
    </comment>
    <comment ref="O5" authorId="0" shapeId="0">
      <text>
        <r>
          <rPr>
            <b/>
            <sz val="9"/>
            <color indexed="81"/>
            <rFont val="Tahoma"/>
            <family val="2"/>
          </rPr>
          <t>BL: Bonus Leave</t>
        </r>
      </text>
    </comment>
    <comment ref="P5" authorId="0" shapeId="0">
      <text>
        <r>
          <rPr>
            <b/>
            <sz val="9"/>
            <color indexed="81"/>
            <rFont val="Tahoma"/>
            <family val="2"/>
          </rPr>
          <t>H: Holiday.
When the university is closed on a holiday, mark the hours here.</t>
        </r>
      </text>
    </comment>
    <comment ref="Q5" authorId="1" shapeId="0">
      <text>
        <r>
          <rPr>
            <b/>
            <sz val="9"/>
            <color indexed="81"/>
            <rFont val="Tahoma"/>
            <family val="2"/>
          </rPr>
          <t>LW: LWOP
M: Military
CL: Civil Leave
AL: Annual Special Leave</t>
        </r>
      </text>
    </comment>
    <comment ref="T5" authorId="0" shapeId="0">
      <text>
        <r>
          <rPr>
            <b/>
            <sz val="9"/>
            <color indexed="81"/>
            <rFont val="Tahoma"/>
            <family val="2"/>
          </rPr>
          <t>AM: Adverse Weather Makeup Hours
Indicate time worked that will be used to make up time taken off due to adverse weather.</t>
        </r>
      </text>
    </comment>
    <comment ref="U5" authorId="0" shapeId="0">
      <text>
        <r>
          <rPr>
            <b/>
            <sz val="9"/>
            <color indexed="81"/>
            <rFont val="Tahoma"/>
            <family val="2"/>
          </rPr>
          <t>AP: Adverse Weather Time Not Worked</t>
        </r>
      </text>
    </comment>
    <comment ref="V5" authorId="0" shapeId="0">
      <text>
        <r>
          <rPr>
            <b/>
            <sz val="9"/>
            <color indexed="81"/>
            <rFont val="Tahoma"/>
            <family val="2"/>
          </rPr>
          <t>AWLW: Adverse Weather Leave Without Pay</t>
        </r>
      </text>
    </comment>
    <comment ref="D17" authorId="0" shapeId="0">
      <text>
        <r>
          <rPr>
            <b/>
            <sz val="9"/>
            <color indexed="81"/>
            <rFont val="Tahoma"/>
            <family val="2"/>
          </rPr>
          <t>SP: Shift Pay</t>
        </r>
      </text>
    </comment>
    <comment ref="E17" authorId="0" shapeId="0">
      <text>
        <r>
          <rPr>
            <b/>
            <sz val="9"/>
            <color indexed="81"/>
            <rFont val="Tahoma"/>
            <family val="2"/>
          </rPr>
          <t>HP: Holiday Premium Pay</t>
        </r>
      </text>
    </comment>
    <comment ref="F17" authorId="0" shapeId="0">
      <text>
        <r>
          <rPr>
            <b/>
            <sz val="9"/>
            <color indexed="81"/>
            <rFont val="Tahoma"/>
            <family val="2"/>
          </rPr>
          <t>OC: On Call Hours</t>
        </r>
      </text>
    </comment>
    <comment ref="G17" authorId="0" shapeId="0">
      <text>
        <r>
          <rPr>
            <b/>
            <sz val="9"/>
            <color indexed="81"/>
            <rFont val="Tahoma"/>
            <family val="2"/>
          </rPr>
          <t>CB 1.5 : Call Back at Time and a Half (1.5)</t>
        </r>
      </text>
    </comment>
    <comment ref="H17" authorId="0" shapeId="0">
      <text>
        <r>
          <rPr>
            <b/>
            <sz val="9"/>
            <color indexed="81"/>
            <rFont val="Tahoma"/>
            <family val="2"/>
          </rPr>
          <t>CB 1.0 : Call Back at Straight Time (1.0)</t>
        </r>
      </text>
    </comment>
    <comment ref="I17"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text>
        <r>
          <rPr>
            <b/>
            <sz val="9"/>
            <color indexed="81"/>
            <rFont val="Tahoma"/>
            <family val="2"/>
          </rPr>
          <t>O: Overtime Earned</t>
        </r>
      </text>
    </comment>
    <comment ref="K17" authorId="0" shapeId="0">
      <text>
        <r>
          <rPr>
            <b/>
            <sz val="9"/>
            <color indexed="81"/>
            <rFont val="Tahoma"/>
            <family val="2"/>
          </rPr>
          <t>CU:Comp Time Used</t>
        </r>
      </text>
    </comment>
    <comment ref="L17" authorId="1" shapeId="0">
      <text>
        <r>
          <rPr>
            <b/>
            <sz val="9"/>
            <color indexed="81"/>
            <rFont val="Tahoma"/>
            <family val="2"/>
          </rPr>
          <t xml:space="preserve">V: Vacation 
</t>
        </r>
        <r>
          <rPr>
            <sz val="9"/>
            <color indexed="81"/>
            <rFont val="Tahoma"/>
            <family val="2"/>
          </rPr>
          <t xml:space="preserve">
</t>
        </r>
      </text>
    </comment>
    <comment ref="M17" authorId="0" shapeId="0">
      <text>
        <r>
          <rPr>
            <b/>
            <sz val="9"/>
            <color indexed="81"/>
            <rFont val="Tahoma"/>
            <family val="2"/>
          </rPr>
          <t>S: Sick</t>
        </r>
      </text>
    </comment>
    <comment ref="N17" authorId="0" shapeId="0">
      <text>
        <r>
          <rPr>
            <b/>
            <sz val="9"/>
            <color indexed="81"/>
            <rFont val="Tahoma"/>
            <family val="2"/>
          </rPr>
          <t>CI:</t>
        </r>
        <r>
          <rPr>
            <sz val="9"/>
            <color indexed="81"/>
            <rFont val="Tahoma"/>
            <family val="2"/>
          </rPr>
          <t xml:space="preserve"> Community Involvment
</t>
        </r>
      </text>
    </comment>
    <comment ref="O17" authorId="0" shapeId="0">
      <text>
        <r>
          <rPr>
            <b/>
            <sz val="9"/>
            <color indexed="81"/>
            <rFont val="Tahoma"/>
            <family val="2"/>
          </rPr>
          <t>BL: Bonus Leave</t>
        </r>
      </text>
    </comment>
    <comment ref="P17" authorId="0" shapeId="0">
      <text>
        <r>
          <rPr>
            <b/>
            <sz val="9"/>
            <color indexed="81"/>
            <rFont val="Tahoma"/>
            <family val="2"/>
          </rPr>
          <t>H: Holiday.
When the university is closed on a holiday, mark the hours here.</t>
        </r>
      </text>
    </comment>
    <comment ref="Q17" authorId="1" shapeId="0">
      <text>
        <r>
          <rPr>
            <b/>
            <sz val="9"/>
            <color indexed="81"/>
            <rFont val="Tahoma"/>
            <family val="2"/>
          </rPr>
          <t>LW: LWOP
M: Military
CL: Civil Leave
AL: Annual Special Leave</t>
        </r>
      </text>
    </comment>
    <comment ref="T17" authorId="0" shapeId="0">
      <text>
        <r>
          <rPr>
            <b/>
            <sz val="9"/>
            <color indexed="81"/>
            <rFont val="Tahoma"/>
            <family val="2"/>
          </rPr>
          <t>AM: Adverse Weather Makeup Hours
Indicate time worked that will be used to make up time taken off due to adverse weather.</t>
        </r>
      </text>
    </comment>
    <comment ref="U17" authorId="0" shapeId="0">
      <text>
        <r>
          <rPr>
            <b/>
            <sz val="9"/>
            <color indexed="81"/>
            <rFont val="Tahoma"/>
            <family val="2"/>
          </rPr>
          <t>AP: Adverse Weather Time Not Worked</t>
        </r>
      </text>
    </comment>
    <comment ref="V17" authorId="0" shapeId="0">
      <text>
        <r>
          <rPr>
            <b/>
            <sz val="9"/>
            <color indexed="81"/>
            <rFont val="Tahoma"/>
            <family val="2"/>
          </rPr>
          <t>AWLW: Adverse Weather Leave Without Pay</t>
        </r>
      </text>
    </comment>
    <comment ref="D29" authorId="0" shapeId="0">
      <text>
        <r>
          <rPr>
            <b/>
            <sz val="9"/>
            <color indexed="81"/>
            <rFont val="Tahoma"/>
            <family val="2"/>
          </rPr>
          <t>SP: Shift Pay</t>
        </r>
      </text>
    </comment>
    <comment ref="E29" authorId="0" shapeId="0">
      <text>
        <r>
          <rPr>
            <b/>
            <sz val="9"/>
            <color indexed="81"/>
            <rFont val="Tahoma"/>
            <family val="2"/>
          </rPr>
          <t>HP: Holiday Premium Pay</t>
        </r>
      </text>
    </comment>
    <comment ref="F29" authorId="0" shapeId="0">
      <text>
        <r>
          <rPr>
            <b/>
            <sz val="9"/>
            <color indexed="81"/>
            <rFont val="Tahoma"/>
            <family val="2"/>
          </rPr>
          <t>OC: On Call Hours</t>
        </r>
      </text>
    </comment>
    <comment ref="G29" authorId="0" shapeId="0">
      <text>
        <r>
          <rPr>
            <b/>
            <sz val="9"/>
            <color indexed="81"/>
            <rFont val="Tahoma"/>
            <family val="2"/>
          </rPr>
          <t>CB 1.5 : Call Back at Time and a Half (1.5)</t>
        </r>
      </text>
    </comment>
    <comment ref="H29" authorId="0" shapeId="0">
      <text>
        <r>
          <rPr>
            <b/>
            <sz val="9"/>
            <color indexed="81"/>
            <rFont val="Tahoma"/>
            <family val="2"/>
          </rPr>
          <t>CB 1.0 : Call Back at Straight Time (1.0)</t>
        </r>
      </text>
    </comment>
    <comment ref="I29"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text>
        <r>
          <rPr>
            <b/>
            <sz val="9"/>
            <color indexed="81"/>
            <rFont val="Tahoma"/>
            <family val="2"/>
          </rPr>
          <t>O: Overtime Earned</t>
        </r>
      </text>
    </comment>
    <comment ref="K29" authorId="0" shapeId="0">
      <text>
        <r>
          <rPr>
            <b/>
            <sz val="9"/>
            <color indexed="81"/>
            <rFont val="Tahoma"/>
            <family val="2"/>
          </rPr>
          <t>CU:Comp Time Used</t>
        </r>
      </text>
    </comment>
    <comment ref="L29" authorId="1" shapeId="0">
      <text>
        <r>
          <rPr>
            <b/>
            <sz val="9"/>
            <color indexed="81"/>
            <rFont val="Tahoma"/>
            <family val="2"/>
          </rPr>
          <t xml:space="preserve">V: Vacation 
</t>
        </r>
        <r>
          <rPr>
            <sz val="9"/>
            <color indexed="81"/>
            <rFont val="Tahoma"/>
            <family val="2"/>
          </rPr>
          <t xml:space="preserve">
</t>
        </r>
      </text>
    </comment>
    <comment ref="M29" authorId="0" shapeId="0">
      <text>
        <r>
          <rPr>
            <b/>
            <sz val="9"/>
            <color indexed="81"/>
            <rFont val="Tahoma"/>
            <family val="2"/>
          </rPr>
          <t>S: Sick</t>
        </r>
      </text>
    </comment>
    <comment ref="N29" authorId="0" shapeId="0">
      <text>
        <r>
          <rPr>
            <b/>
            <sz val="9"/>
            <color indexed="81"/>
            <rFont val="Tahoma"/>
            <family val="2"/>
          </rPr>
          <t>CI:</t>
        </r>
        <r>
          <rPr>
            <sz val="9"/>
            <color indexed="81"/>
            <rFont val="Tahoma"/>
            <family val="2"/>
          </rPr>
          <t xml:space="preserve"> Community Involvment
</t>
        </r>
      </text>
    </comment>
    <comment ref="O29" authorId="0" shapeId="0">
      <text>
        <r>
          <rPr>
            <b/>
            <sz val="9"/>
            <color indexed="81"/>
            <rFont val="Tahoma"/>
            <family val="2"/>
          </rPr>
          <t>BL: Bonus Leave</t>
        </r>
      </text>
    </comment>
    <comment ref="P29" authorId="0" shapeId="0">
      <text>
        <r>
          <rPr>
            <b/>
            <sz val="9"/>
            <color indexed="81"/>
            <rFont val="Tahoma"/>
            <family val="2"/>
          </rPr>
          <t>H: Holiday.
When the university is closed on a holiday, mark the hours here.</t>
        </r>
      </text>
    </comment>
    <comment ref="Q29" authorId="1" shapeId="0">
      <text>
        <r>
          <rPr>
            <b/>
            <sz val="9"/>
            <color indexed="81"/>
            <rFont val="Tahoma"/>
            <family val="2"/>
          </rPr>
          <t>LW: LWOP
M: Military
CL: Civil Leave
AL: Annual Special Leave</t>
        </r>
      </text>
    </comment>
    <comment ref="T29" authorId="0" shapeId="0">
      <text>
        <r>
          <rPr>
            <b/>
            <sz val="9"/>
            <color indexed="81"/>
            <rFont val="Tahoma"/>
            <family val="2"/>
          </rPr>
          <t>AM: Adverse Weather Makeup Hours
Indicate time worked that will be used to make up time taken off due to adverse weather.</t>
        </r>
      </text>
    </comment>
    <comment ref="U29" authorId="0" shapeId="0">
      <text>
        <r>
          <rPr>
            <b/>
            <sz val="9"/>
            <color indexed="81"/>
            <rFont val="Tahoma"/>
            <family val="2"/>
          </rPr>
          <t>AP: Adverse Weather Time Not Worked</t>
        </r>
      </text>
    </comment>
    <comment ref="V29" authorId="0" shapeId="0">
      <text>
        <r>
          <rPr>
            <b/>
            <sz val="9"/>
            <color indexed="81"/>
            <rFont val="Tahoma"/>
            <family val="2"/>
          </rPr>
          <t>AWLW: Adverse Weather Leave Without Pay</t>
        </r>
      </text>
    </comment>
    <comment ref="D41" authorId="0" shapeId="0">
      <text>
        <r>
          <rPr>
            <b/>
            <sz val="9"/>
            <color indexed="81"/>
            <rFont val="Tahoma"/>
            <family val="2"/>
          </rPr>
          <t>SP: Shift Pay</t>
        </r>
      </text>
    </comment>
    <comment ref="E41" authorId="0" shapeId="0">
      <text>
        <r>
          <rPr>
            <b/>
            <sz val="9"/>
            <color indexed="81"/>
            <rFont val="Tahoma"/>
            <family val="2"/>
          </rPr>
          <t>HP: Holiday Premium Pay</t>
        </r>
      </text>
    </comment>
    <comment ref="F41" authorId="0" shapeId="0">
      <text>
        <r>
          <rPr>
            <b/>
            <sz val="9"/>
            <color indexed="81"/>
            <rFont val="Tahoma"/>
            <family val="2"/>
          </rPr>
          <t>OC: On Call Hours</t>
        </r>
      </text>
    </comment>
    <comment ref="G41" authorId="0" shapeId="0">
      <text>
        <r>
          <rPr>
            <b/>
            <sz val="9"/>
            <color indexed="81"/>
            <rFont val="Tahoma"/>
            <family val="2"/>
          </rPr>
          <t>CB 1.5 : Call Back at Time and a Half (1.5)</t>
        </r>
      </text>
    </comment>
    <comment ref="H41" authorId="0" shapeId="0">
      <text>
        <r>
          <rPr>
            <b/>
            <sz val="9"/>
            <color indexed="81"/>
            <rFont val="Tahoma"/>
            <family val="2"/>
          </rPr>
          <t>CB 1.0 : Call Back at Straight Time (1.0)</t>
        </r>
      </text>
    </comment>
    <comment ref="I41"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text>
        <r>
          <rPr>
            <b/>
            <sz val="9"/>
            <color indexed="81"/>
            <rFont val="Tahoma"/>
            <family val="2"/>
          </rPr>
          <t>O: Overtime Earned</t>
        </r>
      </text>
    </comment>
    <comment ref="K41" authorId="0" shapeId="0">
      <text>
        <r>
          <rPr>
            <b/>
            <sz val="9"/>
            <color indexed="81"/>
            <rFont val="Tahoma"/>
            <family val="2"/>
          </rPr>
          <t>CU:Comp Time Used</t>
        </r>
      </text>
    </comment>
    <comment ref="L41" authorId="1" shapeId="0">
      <text>
        <r>
          <rPr>
            <b/>
            <sz val="9"/>
            <color indexed="81"/>
            <rFont val="Tahoma"/>
            <family val="2"/>
          </rPr>
          <t xml:space="preserve">V: Vacation 
</t>
        </r>
        <r>
          <rPr>
            <sz val="9"/>
            <color indexed="81"/>
            <rFont val="Tahoma"/>
            <family val="2"/>
          </rPr>
          <t xml:space="preserve">
</t>
        </r>
      </text>
    </comment>
    <comment ref="M41" authorId="0" shapeId="0">
      <text>
        <r>
          <rPr>
            <b/>
            <sz val="9"/>
            <color indexed="81"/>
            <rFont val="Tahoma"/>
            <family val="2"/>
          </rPr>
          <t>S: Sick</t>
        </r>
      </text>
    </comment>
    <comment ref="N41" authorId="0" shapeId="0">
      <text>
        <r>
          <rPr>
            <b/>
            <sz val="9"/>
            <color indexed="81"/>
            <rFont val="Tahoma"/>
            <family val="2"/>
          </rPr>
          <t>CI:</t>
        </r>
        <r>
          <rPr>
            <sz val="9"/>
            <color indexed="81"/>
            <rFont val="Tahoma"/>
            <family val="2"/>
          </rPr>
          <t xml:space="preserve"> Community Involvment
</t>
        </r>
      </text>
    </comment>
    <comment ref="O41" authorId="0" shapeId="0">
      <text>
        <r>
          <rPr>
            <b/>
            <sz val="9"/>
            <color indexed="81"/>
            <rFont val="Tahoma"/>
            <family val="2"/>
          </rPr>
          <t>BL: Bonus Leave</t>
        </r>
      </text>
    </comment>
    <comment ref="P41" authorId="0" shapeId="0">
      <text>
        <r>
          <rPr>
            <b/>
            <sz val="9"/>
            <color indexed="81"/>
            <rFont val="Tahoma"/>
            <family val="2"/>
          </rPr>
          <t>H: Holiday.
When the university is closed on a holiday, mark the hours here.</t>
        </r>
      </text>
    </comment>
    <comment ref="Q41" authorId="1" shapeId="0">
      <text>
        <r>
          <rPr>
            <b/>
            <sz val="9"/>
            <color indexed="81"/>
            <rFont val="Tahoma"/>
            <family val="2"/>
          </rPr>
          <t>LW: LWOP
M: Military
CL: Civil Leave
AL: Annual Special Leave</t>
        </r>
      </text>
    </comment>
    <comment ref="T41" authorId="0" shapeId="0">
      <text>
        <r>
          <rPr>
            <b/>
            <sz val="9"/>
            <color indexed="81"/>
            <rFont val="Tahoma"/>
            <family val="2"/>
          </rPr>
          <t>AM: Adverse Weather Makeup Hours
Indicate time worked that will be used to make up time taken off due to adverse weather.</t>
        </r>
      </text>
    </comment>
    <comment ref="U41" authorId="0" shapeId="0">
      <text>
        <r>
          <rPr>
            <b/>
            <sz val="9"/>
            <color indexed="81"/>
            <rFont val="Tahoma"/>
            <family val="2"/>
          </rPr>
          <t>AP: Adverse Weather Time Not Worked</t>
        </r>
      </text>
    </comment>
    <comment ref="V41" authorId="0" shapeId="0">
      <text>
        <r>
          <rPr>
            <b/>
            <sz val="9"/>
            <color indexed="81"/>
            <rFont val="Tahoma"/>
            <family val="2"/>
          </rPr>
          <t>AWLW: Adverse Weather Leave Without Pay</t>
        </r>
      </text>
    </comment>
  </commentList>
</comments>
</file>

<file path=xl/comments9.xml><?xml version="1.0" encoding="utf-8"?>
<comments xmlns="http://schemas.openxmlformats.org/spreadsheetml/2006/main">
  <authors>
    <author>Sean Farrell</author>
    <author>Administrator</author>
  </authors>
  <commentList>
    <comment ref="D5" authorId="0" shapeId="0">
      <text>
        <r>
          <rPr>
            <b/>
            <sz val="9"/>
            <color indexed="81"/>
            <rFont val="Tahoma"/>
            <family val="2"/>
          </rPr>
          <t>SP: Shift Pay</t>
        </r>
      </text>
    </comment>
    <comment ref="E5" authorId="0" shapeId="0">
      <text>
        <r>
          <rPr>
            <b/>
            <sz val="9"/>
            <color indexed="81"/>
            <rFont val="Tahoma"/>
            <family val="2"/>
          </rPr>
          <t>HP: Holiday Premium Pay</t>
        </r>
      </text>
    </comment>
    <comment ref="F5" authorId="0" shapeId="0">
      <text>
        <r>
          <rPr>
            <b/>
            <sz val="9"/>
            <color indexed="81"/>
            <rFont val="Tahoma"/>
            <family val="2"/>
          </rPr>
          <t>OC: On Call Hours</t>
        </r>
      </text>
    </comment>
    <comment ref="G5" authorId="0" shapeId="0">
      <text>
        <r>
          <rPr>
            <b/>
            <sz val="9"/>
            <color indexed="81"/>
            <rFont val="Tahoma"/>
            <family val="2"/>
          </rPr>
          <t>CB 1.5 : Call Back at Time and a Half (1.5)</t>
        </r>
      </text>
    </comment>
    <comment ref="H5" authorId="0" shapeId="0">
      <text>
        <r>
          <rPr>
            <b/>
            <sz val="9"/>
            <color indexed="81"/>
            <rFont val="Tahoma"/>
            <family val="2"/>
          </rPr>
          <t>CB 1.0 : Call Back at Straight Time (1.0)</t>
        </r>
      </text>
    </comment>
    <comment ref="I5"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text>
        <r>
          <rPr>
            <b/>
            <sz val="9"/>
            <color indexed="81"/>
            <rFont val="Tahoma"/>
            <family val="2"/>
          </rPr>
          <t>O: Overtime Earned</t>
        </r>
      </text>
    </comment>
    <comment ref="K5" authorId="0" shapeId="0">
      <text>
        <r>
          <rPr>
            <b/>
            <sz val="9"/>
            <color indexed="81"/>
            <rFont val="Tahoma"/>
            <family val="2"/>
          </rPr>
          <t>CU:Comp Time Used</t>
        </r>
      </text>
    </comment>
    <comment ref="L5" authorId="1" shapeId="0">
      <text>
        <r>
          <rPr>
            <b/>
            <sz val="9"/>
            <color indexed="81"/>
            <rFont val="Tahoma"/>
            <family val="2"/>
          </rPr>
          <t xml:space="preserve">V: Vacation 
</t>
        </r>
        <r>
          <rPr>
            <sz val="9"/>
            <color indexed="81"/>
            <rFont val="Tahoma"/>
            <family val="2"/>
          </rPr>
          <t xml:space="preserve">
</t>
        </r>
      </text>
    </comment>
    <comment ref="M5" authorId="0" shapeId="0">
      <text>
        <r>
          <rPr>
            <b/>
            <sz val="9"/>
            <color indexed="81"/>
            <rFont val="Tahoma"/>
            <family val="2"/>
          </rPr>
          <t>S: Sick</t>
        </r>
      </text>
    </comment>
    <comment ref="N5" authorId="0" shapeId="0">
      <text>
        <r>
          <rPr>
            <b/>
            <sz val="9"/>
            <color indexed="81"/>
            <rFont val="Tahoma"/>
            <family val="2"/>
          </rPr>
          <t>CI:</t>
        </r>
        <r>
          <rPr>
            <sz val="9"/>
            <color indexed="81"/>
            <rFont val="Tahoma"/>
            <family val="2"/>
          </rPr>
          <t xml:space="preserve"> Community Involvment
</t>
        </r>
      </text>
    </comment>
    <comment ref="O5" authorId="0" shapeId="0">
      <text>
        <r>
          <rPr>
            <b/>
            <sz val="9"/>
            <color indexed="81"/>
            <rFont val="Tahoma"/>
            <family val="2"/>
          </rPr>
          <t>BL: Bonus Leave</t>
        </r>
      </text>
    </comment>
    <comment ref="P5" authorId="0" shapeId="0">
      <text>
        <r>
          <rPr>
            <b/>
            <sz val="9"/>
            <color indexed="81"/>
            <rFont val="Tahoma"/>
            <family val="2"/>
          </rPr>
          <t>H: Holiday.
When the university is closed on a holiday, mark the hours here.</t>
        </r>
      </text>
    </comment>
    <comment ref="Q5" authorId="1" shapeId="0">
      <text>
        <r>
          <rPr>
            <b/>
            <sz val="9"/>
            <color indexed="81"/>
            <rFont val="Tahoma"/>
            <family val="2"/>
          </rPr>
          <t>LW: LWOP
M: Military
CL: Civil Leave
AL: Annual Special Leave</t>
        </r>
      </text>
    </comment>
    <comment ref="T5" authorId="0" shapeId="0">
      <text>
        <r>
          <rPr>
            <b/>
            <sz val="9"/>
            <color indexed="81"/>
            <rFont val="Tahoma"/>
            <family val="2"/>
          </rPr>
          <t>AM: Adverse Weather Makeup Hours
Indicate time worked that will be used to make up time taken off due to adverse weather.</t>
        </r>
      </text>
    </comment>
    <comment ref="U5" authorId="0" shapeId="0">
      <text>
        <r>
          <rPr>
            <b/>
            <sz val="9"/>
            <color indexed="81"/>
            <rFont val="Tahoma"/>
            <family val="2"/>
          </rPr>
          <t>AP: Adverse Weather Time Not Worked</t>
        </r>
      </text>
    </comment>
    <comment ref="V5" authorId="0" shapeId="0">
      <text>
        <r>
          <rPr>
            <b/>
            <sz val="9"/>
            <color indexed="81"/>
            <rFont val="Tahoma"/>
            <family val="2"/>
          </rPr>
          <t>AWLW: Adverse Weather Leave Without Pay</t>
        </r>
      </text>
    </comment>
    <comment ref="D17" authorId="0" shapeId="0">
      <text>
        <r>
          <rPr>
            <b/>
            <sz val="9"/>
            <color indexed="81"/>
            <rFont val="Tahoma"/>
            <family val="2"/>
          </rPr>
          <t>SP: Shift Pay</t>
        </r>
      </text>
    </comment>
    <comment ref="E17" authorId="0" shapeId="0">
      <text>
        <r>
          <rPr>
            <b/>
            <sz val="9"/>
            <color indexed="81"/>
            <rFont val="Tahoma"/>
            <family val="2"/>
          </rPr>
          <t>HP: Holiday Premium Pay</t>
        </r>
      </text>
    </comment>
    <comment ref="F17" authorId="0" shapeId="0">
      <text>
        <r>
          <rPr>
            <b/>
            <sz val="9"/>
            <color indexed="81"/>
            <rFont val="Tahoma"/>
            <family val="2"/>
          </rPr>
          <t>OC: On Call Hours</t>
        </r>
      </text>
    </comment>
    <comment ref="G17" authorId="0" shapeId="0">
      <text>
        <r>
          <rPr>
            <b/>
            <sz val="9"/>
            <color indexed="81"/>
            <rFont val="Tahoma"/>
            <family val="2"/>
          </rPr>
          <t>CB 1.5 : Call Back at Time and a Half (1.5)</t>
        </r>
      </text>
    </comment>
    <comment ref="H17" authorId="0" shapeId="0">
      <text>
        <r>
          <rPr>
            <b/>
            <sz val="9"/>
            <color indexed="81"/>
            <rFont val="Tahoma"/>
            <family val="2"/>
          </rPr>
          <t>CB 1.0 : Call Back at Straight Time (1.0)</t>
        </r>
      </text>
    </comment>
    <comment ref="I17"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text>
        <r>
          <rPr>
            <b/>
            <sz val="9"/>
            <color indexed="81"/>
            <rFont val="Tahoma"/>
            <family val="2"/>
          </rPr>
          <t>O: Overtime Earned</t>
        </r>
      </text>
    </comment>
    <comment ref="K17" authorId="0" shapeId="0">
      <text>
        <r>
          <rPr>
            <b/>
            <sz val="9"/>
            <color indexed="81"/>
            <rFont val="Tahoma"/>
            <family val="2"/>
          </rPr>
          <t>CU:Comp Time Used</t>
        </r>
      </text>
    </comment>
    <comment ref="L17" authorId="1" shapeId="0">
      <text>
        <r>
          <rPr>
            <b/>
            <sz val="9"/>
            <color indexed="81"/>
            <rFont val="Tahoma"/>
            <family val="2"/>
          </rPr>
          <t xml:space="preserve">V: Vacation 
</t>
        </r>
        <r>
          <rPr>
            <sz val="9"/>
            <color indexed="81"/>
            <rFont val="Tahoma"/>
            <family val="2"/>
          </rPr>
          <t xml:space="preserve">
</t>
        </r>
      </text>
    </comment>
    <comment ref="M17" authorId="0" shapeId="0">
      <text>
        <r>
          <rPr>
            <b/>
            <sz val="9"/>
            <color indexed="81"/>
            <rFont val="Tahoma"/>
            <family val="2"/>
          </rPr>
          <t>S: Sick</t>
        </r>
      </text>
    </comment>
    <comment ref="N17" authorId="0" shapeId="0">
      <text>
        <r>
          <rPr>
            <b/>
            <sz val="9"/>
            <color indexed="81"/>
            <rFont val="Tahoma"/>
            <family val="2"/>
          </rPr>
          <t>CI:</t>
        </r>
        <r>
          <rPr>
            <sz val="9"/>
            <color indexed="81"/>
            <rFont val="Tahoma"/>
            <family val="2"/>
          </rPr>
          <t xml:space="preserve"> Community Involvment
</t>
        </r>
      </text>
    </comment>
    <comment ref="O17" authorId="0" shapeId="0">
      <text>
        <r>
          <rPr>
            <b/>
            <sz val="9"/>
            <color indexed="81"/>
            <rFont val="Tahoma"/>
            <family val="2"/>
          </rPr>
          <t>BL: Bonus Leave</t>
        </r>
      </text>
    </comment>
    <comment ref="P17" authorId="0" shapeId="0">
      <text>
        <r>
          <rPr>
            <b/>
            <sz val="9"/>
            <color indexed="81"/>
            <rFont val="Tahoma"/>
            <family val="2"/>
          </rPr>
          <t>H: Holiday.
When the university is closed on a holiday, mark the hours here.</t>
        </r>
      </text>
    </comment>
    <comment ref="Q17" authorId="1" shapeId="0">
      <text>
        <r>
          <rPr>
            <b/>
            <sz val="9"/>
            <color indexed="81"/>
            <rFont val="Tahoma"/>
            <family val="2"/>
          </rPr>
          <t>LW: LWOP
M: Military
CL: Civil Leave
AL: Annual Special Leave</t>
        </r>
      </text>
    </comment>
    <comment ref="T17" authorId="0" shapeId="0">
      <text>
        <r>
          <rPr>
            <b/>
            <sz val="9"/>
            <color indexed="81"/>
            <rFont val="Tahoma"/>
            <family val="2"/>
          </rPr>
          <t>AM: Adverse Weather Makeup Hours
Indicate time worked that will be used to make up time taken off due to adverse weather.</t>
        </r>
      </text>
    </comment>
    <comment ref="U17" authorId="0" shapeId="0">
      <text>
        <r>
          <rPr>
            <b/>
            <sz val="9"/>
            <color indexed="81"/>
            <rFont val="Tahoma"/>
            <family val="2"/>
          </rPr>
          <t>AP: Adverse Weather Time Not Worked</t>
        </r>
      </text>
    </comment>
    <comment ref="V17" authorId="0" shapeId="0">
      <text>
        <r>
          <rPr>
            <b/>
            <sz val="9"/>
            <color indexed="81"/>
            <rFont val="Tahoma"/>
            <family val="2"/>
          </rPr>
          <t>AWLW: Adverse Weather Leave Without Pay</t>
        </r>
      </text>
    </comment>
    <comment ref="D29" authorId="0" shapeId="0">
      <text>
        <r>
          <rPr>
            <b/>
            <sz val="9"/>
            <color indexed="81"/>
            <rFont val="Tahoma"/>
            <family val="2"/>
          </rPr>
          <t>SP: Shift Pay</t>
        </r>
      </text>
    </comment>
    <comment ref="E29" authorId="0" shapeId="0">
      <text>
        <r>
          <rPr>
            <b/>
            <sz val="9"/>
            <color indexed="81"/>
            <rFont val="Tahoma"/>
            <family val="2"/>
          </rPr>
          <t>HP: Holiday Premium Pay</t>
        </r>
      </text>
    </comment>
    <comment ref="F29" authorId="0" shapeId="0">
      <text>
        <r>
          <rPr>
            <b/>
            <sz val="9"/>
            <color indexed="81"/>
            <rFont val="Tahoma"/>
            <family val="2"/>
          </rPr>
          <t>OC: On Call Hours</t>
        </r>
      </text>
    </comment>
    <comment ref="G29" authorId="0" shapeId="0">
      <text>
        <r>
          <rPr>
            <b/>
            <sz val="9"/>
            <color indexed="81"/>
            <rFont val="Tahoma"/>
            <family val="2"/>
          </rPr>
          <t>CB 1.5 : Call Back at Time and a Half (1.5)</t>
        </r>
      </text>
    </comment>
    <comment ref="H29" authorId="0" shapeId="0">
      <text>
        <r>
          <rPr>
            <b/>
            <sz val="9"/>
            <color indexed="81"/>
            <rFont val="Tahoma"/>
            <family val="2"/>
          </rPr>
          <t>CB 1.0 : Call Back at Straight Time (1.0)</t>
        </r>
      </text>
    </comment>
    <comment ref="I29"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text>
        <r>
          <rPr>
            <b/>
            <sz val="9"/>
            <color indexed="81"/>
            <rFont val="Tahoma"/>
            <family val="2"/>
          </rPr>
          <t>O: Overtime Earned</t>
        </r>
      </text>
    </comment>
    <comment ref="K29" authorId="0" shapeId="0">
      <text>
        <r>
          <rPr>
            <b/>
            <sz val="9"/>
            <color indexed="81"/>
            <rFont val="Tahoma"/>
            <family val="2"/>
          </rPr>
          <t>CU:Comp Time Used</t>
        </r>
      </text>
    </comment>
    <comment ref="L29" authorId="1" shapeId="0">
      <text>
        <r>
          <rPr>
            <b/>
            <sz val="9"/>
            <color indexed="81"/>
            <rFont val="Tahoma"/>
            <family val="2"/>
          </rPr>
          <t xml:space="preserve">V: Vacation 
</t>
        </r>
        <r>
          <rPr>
            <sz val="9"/>
            <color indexed="81"/>
            <rFont val="Tahoma"/>
            <family val="2"/>
          </rPr>
          <t xml:space="preserve">
</t>
        </r>
      </text>
    </comment>
    <comment ref="M29" authorId="0" shapeId="0">
      <text>
        <r>
          <rPr>
            <b/>
            <sz val="9"/>
            <color indexed="81"/>
            <rFont val="Tahoma"/>
            <family val="2"/>
          </rPr>
          <t>S: Sick</t>
        </r>
      </text>
    </comment>
    <comment ref="N29" authorId="0" shapeId="0">
      <text>
        <r>
          <rPr>
            <b/>
            <sz val="9"/>
            <color indexed="81"/>
            <rFont val="Tahoma"/>
            <family val="2"/>
          </rPr>
          <t>CI:</t>
        </r>
        <r>
          <rPr>
            <sz val="9"/>
            <color indexed="81"/>
            <rFont val="Tahoma"/>
            <family val="2"/>
          </rPr>
          <t xml:space="preserve"> Community Involvment
</t>
        </r>
      </text>
    </comment>
    <comment ref="O29" authorId="0" shapeId="0">
      <text>
        <r>
          <rPr>
            <b/>
            <sz val="9"/>
            <color indexed="81"/>
            <rFont val="Tahoma"/>
            <family val="2"/>
          </rPr>
          <t>BL: Bonus Leave</t>
        </r>
      </text>
    </comment>
    <comment ref="P29" authorId="0" shapeId="0">
      <text>
        <r>
          <rPr>
            <b/>
            <sz val="9"/>
            <color indexed="81"/>
            <rFont val="Tahoma"/>
            <family val="2"/>
          </rPr>
          <t>H: Holiday.
When the university is closed on a holiday, mark the hours here.</t>
        </r>
      </text>
    </comment>
    <comment ref="Q29" authorId="1" shapeId="0">
      <text>
        <r>
          <rPr>
            <b/>
            <sz val="9"/>
            <color indexed="81"/>
            <rFont val="Tahoma"/>
            <family val="2"/>
          </rPr>
          <t>LW: LWOP
M: Military
CL: Civil Leave
AL: Annual Special Leave</t>
        </r>
      </text>
    </comment>
    <comment ref="T29" authorId="0" shapeId="0">
      <text>
        <r>
          <rPr>
            <b/>
            <sz val="9"/>
            <color indexed="81"/>
            <rFont val="Tahoma"/>
            <family val="2"/>
          </rPr>
          <t>AM: Adverse Weather Makeup Hours
Indicate time worked that will be used to make up time taken off due to adverse weather.</t>
        </r>
      </text>
    </comment>
    <comment ref="U29" authorId="0" shapeId="0">
      <text>
        <r>
          <rPr>
            <b/>
            <sz val="9"/>
            <color indexed="81"/>
            <rFont val="Tahoma"/>
            <family val="2"/>
          </rPr>
          <t>AP: Adverse Weather Time Not Worked</t>
        </r>
      </text>
    </comment>
    <comment ref="V29" authorId="0" shapeId="0">
      <text>
        <r>
          <rPr>
            <b/>
            <sz val="9"/>
            <color indexed="81"/>
            <rFont val="Tahoma"/>
            <family val="2"/>
          </rPr>
          <t>AWLW: Adverse Weather Leave Without Pay</t>
        </r>
      </text>
    </comment>
    <comment ref="D41" authorId="0" shapeId="0">
      <text>
        <r>
          <rPr>
            <b/>
            <sz val="9"/>
            <color indexed="81"/>
            <rFont val="Tahoma"/>
            <family val="2"/>
          </rPr>
          <t>SP: Shift Pay</t>
        </r>
      </text>
    </comment>
    <comment ref="E41" authorId="0" shapeId="0">
      <text>
        <r>
          <rPr>
            <b/>
            <sz val="9"/>
            <color indexed="81"/>
            <rFont val="Tahoma"/>
            <family val="2"/>
          </rPr>
          <t>HP: Holiday Premium Pay</t>
        </r>
      </text>
    </comment>
    <comment ref="F41" authorId="0" shapeId="0">
      <text>
        <r>
          <rPr>
            <b/>
            <sz val="9"/>
            <color indexed="81"/>
            <rFont val="Tahoma"/>
            <family val="2"/>
          </rPr>
          <t>OC: On Call Hours</t>
        </r>
      </text>
    </comment>
    <comment ref="G41" authorId="0" shapeId="0">
      <text>
        <r>
          <rPr>
            <b/>
            <sz val="9"/>
            <color indexed="81"/>
            <rFont val="Tahoma"/>
            <family val="2"/>
          </rPr>
          <t>CB 1.5 : Call Back at Time and a Half (1.5)</t>
        </r>
      </text>
    </comment>
    <comment ref="H41" authorId="0" shapeId="0">
      <text>
        <r>
          <rPr>
            <b/>
            <sz val="9"/>
            <color indexed="81"/>
            <rFont val="Tahoma"/>
            <family val="2"/>
          </rPr>
          <t>CB 1.0 : Call Back at Straight Time (1.0)</t>
        </r>
      </text>
    </comment>
    <comment ref="I41"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text>
        <r>
          <rPr>
            <b/>
            <sz val="9"/>
            <color indexed="81"/>
            <rFont val="Tahoma"/>
            <family val="2"/>
          </rPr>
          <t>O: Overtime Earned</t>
        </r>
      </text>
    </comment>
    <comment ref="K41" authorId="0" shapeId="0">
      <text>
        <r>
          <rPr>
            <b/>
            <sz val="9"/>
            <color indexed="81"/>
            <rFont val="Tahoma"/>
            <family val="2"/>
          </rPr>
          <t>CU:Comp Time Used</t>
        </r>
      </text>
    </comment>
    <comment ref="L41" authorId="1" shapeId="0">
      <text>
        <r>
          <rPr>
            <b/>
            <sz val="9"/>
            <color indexed="81"/>
            <rFont val="Tahoma"/>
            <family val="2"/>
          </rPr>
          <t xml:space="preserve">V: Vacation 
</t>
        </r>
        <r>
          <rPr>
            <sz val="9"/>
            <color indexed="81"/>
            <rFont val="Tahoma"/>
            <family val="2"/>
          </rPr>
          <t xml:space="preserve">
</t>
        </r>
      </text>
    </comment>
    <comment ref="M41" authorId="0" shapeId="0">
      <text>
        <r>
          <rPr>
            <b/>
            <sz val="9"/>
            <color indexed="81"/>
            <rFont val="Tahoma"/>
            <family val="2"/>
          </rPr>
          <t>S: Sick</t>
        </r>
      </text>
    </comment>
    <comment ref="N41" authorId="0" shapeId="0">
      <text>
        <r>
          <rPr>
            <b/>
            <sz val="9"/>
            <color indexed="81"/>
            <rFont val="Tahoma"/>
            <family val="2"/>
          </rPr>
          <t>CI:</t>
        </r>
        <r>
          <rPr>
            <sz val="9"/>
            <color indexed="81"/>
            <rFont val="Tahoma"/>
            <family val="2"/>
          </rPr>
          <t xml:space="preserve"> Community Involvment
</t>
        </r>
      </text>
    </comment>
    <comment ref="O41" authorId="0" shapeId="0">
      <text>
        <r>
          <rPr>
            <b/>
            <sz val="9"/>
            <color indexed="81"/>
            <rFont val="Tahoma"/>
            <family val="2"/>
          </rPr>
          <t>BL: Bonus Leave</t>
        </r>
      </text>
    </comment>
    <comment ref="P41" authorId="0" shapeId="0">
      <text>
        <r>
          <rPr>
            <b/>
            <sz val="9"/>
            <color indexed="81"/>
            <rFont val="Tahoma"/>
            <family val="2"/>
          </rPr>
          <t>H: Holiday.
When the university is closed on a holiday, mark the hours here.</t>
        </r>
      </text>
    </comment>
    <comment ref="Q41" authorId="1" shapeId="0">
      <text>
        <r>
          <rPr>
            <b/>
            <sz val="9"/>
            <color indexed="81"/>
            <rFont val="Tahoma"/>
            <family val="2"/>
          </rPr>
          <t>LW: LWOP
M: Military
CL: Civil Leave
AL: Annual Special Leave</t>
        </r>
      </text>
    </comment>
    <comment ref="T41" authorId="0" shapeId="0">
      <text>
        <r>
          <rPr>
            <b/>
            <sz val="9"/>
            <color indexed="81"/>
            <rFont val="Tahoma"/>
            <family val="2"/>
          </rPr>
          <t>AM: Adverse Weather Makeup Hours
Indicate time worked that will be used to make up time taken off due to adverse weather.</t>
        </r>
      </text>
    </comment>
    <comment ref="U41" authorId="0" shapeId="0">
      <text>
        <r>
          <rPr>
            <b/>
            <sz val="9"/>
            <color indexed="81"/>
            <rFont val="Tahoma"/>
            <family val="2"/>
          </rPr>
          <t>AP: Adverse Weather Time Not Worked</t>
        </r>
      </text>
    </comment>
    <comment ref="V41" authorId="0" shapeId="0">
      <text>
        <r>
          <rPr>
            <b/>
            <sz val="9"/>
            <color indexed="81"/>
            <rFont val="Tahoma"/>
            <family val="2"/>
          </rPr>
          <t>AWLW: Adverse Weather Leave Without Pay</t>
        </r>
      </text>
    </comment>
    <comment ref="D53" authorId="0" shapeId="0">
      <text>
        <r>
          <rPr>
            <b/>
            <sz val="9"/>
            <color indexed="81"/>
            <rFont val="Tahoma"/>
            <family val="2"/>
          </rPr>
          <t>SP: Shift Pay</t>
        </r>
      </text>
    </comment>
    <comment ref="E53" authorId="0" shapeId="0">
      <text>
        <r>
          <rPr>
            <b/>
            <sz val="9"/>
            <color indexed="81"/>
            <rFont val="Tahoma"/>
            <family val="2"/>
          </rPr>
          <t>HP: Holiday Premium Pay</t>
        </r>
      </text>
    </comment>
    <comment ref="F53" authorId="0" shapeId="0">
      <text>
        <r>
          <rPr>
            <b/>
            <sz val="9"/>
            <color indexed="81"/>
            <rFont val="Tahoma"/>
            <family val="2"/>
          </rPr>
          <t>OC: On Call Hours</t>
        </r>
      </text>
    </comment>
    <comment ref="G53" authorId="0" shapeId="0">
      <text>
        <r>
          <rPr>
            <b/>
            <sz val="9"/>
            <color indexed="81"/>
            <rFont val="Tahoma"/>
            <family val="2"/>
          </rPr>
          <t>CB 1.5 : Call Back at Time and a Half (1.5)</t>
        </r>
      </text>
    </comment>
    <comment ref="H53" authorId="0" shapeId="0">
      <text>
        <r>
          <rPr>
            <b/>
            <sz val="9"/>
            <color indexed="81"/>
            <rFont val="Tahoma"/>
            <family val="2"/>
          </rPr>
          <t>CB 1.0 : Call Back at Straight Time (1.0)</t>
        </r>
      </text>
    </comment>
    <comment ref="I53" authorId="0" shapeI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text>
        <r>
          <rPr>
            <b/>
            <sz val="9"/>
            <color indexed="81"/>
            <rFont val="Tahoma"/>
            <family val="2"/>
          </rPr>
          <t>O: Overtime Earned</t>
        </r>
      </text>
    </comment>
    <comment ref="K53" authorId="0" shapeId="0">
      <text>
        <r>
          <rPr>
            <b/>
            <sz val="9"/>
            <color indexed="81"/>
            <rFont val="Tahoma"/>
            <family val="2"/>
          </rPr>
          <t>CU:Comp Time Used</t>
        </r>
      </text>
    </comment>
    <comment ref="L53" authorId="1" shapeId="0">
      <text>
        <r>
          <rPr>
            <b/>
            <sz val="9"/>
            <color indexed="81"/>
            <rFont val="Tahoma"/>
            <family val="2"/>
          </rPr>
          <t xml:space="preserve">V: Vacation 
</t>
        </r>
        <r>
          <rPr>
            <sz val="9"/>
            <color indexed="81"/>
            <rFont val="Tahoma"/>
            <family val="2"/>
          </rPr>
          <t xml:space="preserve">
</t>
        </r>
      </text>
    </comment>
    <comment ref="M53" authorId="0" shapeId="0">
      <text>
        <r>
          <rPr>
            <b/>
            <sz val="9"/>
            <color indexed="81"/>
            <rFont val="Tahoma"/>
            <family val="2"/>
          </rPr>
          <t>S: Sick</t>
        </r>
      </text>
    </comment>
    <comment ref="N53" authorId="0" shapeId="0">
      <text>
        <r>
          <rPr>
            <b/>
            <sz val="9"/>
            <color indexed="81"/>
            <rFont val="Tahoma"/>
            <family val="2"/>
          </rPr>
          <t>CI:</t>
        </r>
        <r>
          <rPr>
            <sz val="9"/>
            <color indexed="81"/>
            <rFont val="Tahoma"/>
            <family val="2"/>
          </rPr>
          <t xml:space="preserve"> Community Involvment
</t>
        </r>
      </text>
    </comment>
    <comment ref="O53" authorId="0" shapeId="0">
      <text>
        <r>
          <rPr>
            <b/>
            <sz val="9"/>
            <color indexed="81"/>
            <rFont val="Tahoma"/>
            <family val="2"/>
          </rPr>
          <t>BL: Bonus Leave</t>
        </r>
      </text>
    </comment>
    <comment ref="P53" authorId="0" shapeId="0">
      <text>
        <r>
          <rPr>
            <b/>
            <sz val="9"/>
            <color indexed="81"/>
            <rFont val="Tahoma"/>
            <family val="2"/>
          </rPr>
          <t>H: Holiday.
When the university is closed on a holiday, mark the hours here.</t>
        </r>
      </text>
    </comment>
    <comment ref="Q53" authorId="1" shapeId="0">
      <text>
        <r>
          <rPr>
            <b/>
            <sz val="9"/>
            <color indexed="81"/>
            <rFont val="Tahoma"/>
            <family val="2"/>
          </rPr>
          <t>LW: LWOP
M: Military
CL: Civil Leave
AL: Annual Special Leave</t>
        </r>
      </text>
    </comment>
    <comment ref="T53" authorId="0" shapeId="0">
      <text>
        <r>
          <rPr>
            <b/>
            <sz val="9"/>
            <color indexed="81"/>
            <rFont val="Tahoma"/>
            <family val="2"/>
          </rPr>
          <t>AM: Adverse Weather Makeup Hours
Indicate time worked that will be used to make up time taken off due to adverse weather.</t>
        </r>
      </text>
    </comment>
    <comment ref="U53" authorId="0" shapeId="0">
      <text>
        <r>
          <rPr>
            <b/>
            <sz val="9"/>
            <color indexed="81"/>
            <rFont val="Tahoma"/>
            <family val="2"/>
          </rPr>
          <t>AP: Adverse Weather Time Not Worked</t>
        </r>
      </text>
    </comment>
    <comment ref="V53" authorId="0" shapeId="0">
      <text>
        <r>
          <rPr>
            <b/>
            <sz val="9"/>
            <color indexed="81"/>
            <rFont val="Tahoma"/>
            <family val="2"/>
          </rPr>
          <t>AWLW: Adverse Weather Leave Without Pay</t>
        </r>
      </text>
    </comment>
  </commentList>
</comments>
</file>

<file path=xl/sharedStrings.xml><?xml version="1.0" encoding="utf-8"?>
<sst xmlns="http://schemas.openxmlformats.org/spreadsheetml/2006/main" count="4151" uniqueCount="255">
  <si>
    <t>SUMMARY</t>
  </si>
  <si>
    <t>Description</t>
  </si>
  <si>
    <t>CD</t>
  </si>
  <si>
    <t>Hours</t>
  </si>
  <si>
    <t>Vac Leave Pay</t>
  </si>
  <si>
    <t>V</t>
  </si>
  <si>
    <t>Sick Leave Pay</t>
  </si>
  <si>
    <t>S</t>
  </si>
  <si>
    <t>Military Leave</t>
  </si>
  <si>
    <t>M</t>
  </si>
  <si>
    <t>Bonus Leave</t>
  </si>
  <si>
    <t>BL</t>
  </si>
  <si>
    <t>Remaining comp time</t>
  </si>
  <si>
    <t>Comm Inv Lv</t>
  </si>
  <si>
    <t>CI</t>
  </si>
  <si>
    <t>Comp at 1+1/2</t>
  </si>
  <si>
    <t>EMPLOYEE NAME</t>
  </si>
  <si>
    <t>Banner ID</t>
  </si>
  <si>
    <t>Straight Comp Time</t>
  </si>
  <si>
    <t>Shift Pay 10%</t>
  </si>
  <si>
    <t>Shift Pay 15%</t>
  </si>
  <si>
    <t>Shift Pay 25%</t>
  </si>
  <si>
    <t>Work Week 1</t>
  </si>
  <si>
    <t>Work Week 2</t>
  </si>
  <si>
    <t>Work Week 3</t>
  </si>
  <si>
    <t>Day</t>
  </si>
  <si>
    <t>Date</t>
  </si>
  <si>
    <t>Sun</t>
  </si>
  <si>
    <t>Mon</t>
  </si>
  <si>
    <t>Tue</t>
  </si>
  <si>
    <t>Wed</t>
  </si>
  <si>
    <t>Thu</t>
  </si>
  <si>
    <t>Fri</t>
  </si>
  <si>
    <t>Sat</t>
  </si>
  <si>
    <t>Total</t>
  </si>
  <si>
    <t>Work Week 4</t>
  </si>
  <si>
    <t>Work Week 5</t>
  </si>
  <si>
    <t>Employee Signature</t>
  </si>
  <si>
    <t>069</t>
  </si>
  <si>
    <t>068</t>
  </si>
  <si>
    <t>FTE</t>
  </si>
  <si>
    <t>*034</t>
  </si>
  <si>
    <t>*030</t>
  </si>
  <si>
    <t>*042</t>
  </si>
  <si>
    <t>*If applicable</t>
  </si>
  <si>
    <t>* Maximum unused comptime cannot exceed 240 hours for full time employees.  Maximum is prorated for less than 1 FTE</t>
  </si>
  <si>
    <t>Comp paid out</t>
  </si>
  <si>
    <t>H</t>
  </si>
  <si>
    <t>095</t>
  </si>
  <si>
    <t>090</t>
  </si>
  <si>
    <t>Overtime Paid Straight time</t>
  </si>
  <si>
    <t>Overtime Paid 1+1/2</t>
  </si>
  <si>
    <t>O</t>
  </si>
  <si>
    <t>Comp Time Used</t>
  </si>
  <si>
    <t>Combined Total</t>
  </si>
  <si>
    <t>Timesheet Org Number</t>
  </si>
  <si>
    <t>must match total on PHATIME and PHIETIM</t>
  </si>
  <si>
    <t>070</t>
  </si>
  <si>
    <t>On Call Pay94</t>
  </si>
  <si>
    <t>On Call Pay2</t>
  </si>
  <si>
    <t>On Call Pay3</t>
  </si>
  <si>
    <t>*084</t>
  </si>
  <si>
    <t>*085</t>
  </si>
  <si>
    <t>*086</t>
  </si>
  <si>
    <t>*087</t>
  </si>
  <si>
    <t>AL</t>
  </si>
  <si>
    <t>Annual Special Leave</t>
  </si>
  <si>
    <t>** Please note: Time must be accounted for in quarter increments per day.</t>
  </si>
  <si>
    <t>*088</t>
  </si>
  <si>
    <t>Call Back 1+1/2</t>
  </si>
  <si>
    <t>Call Back Straight Time</t>
  </si>
  <si>
    <t xml:space="preserve">UNCG Leave Policies Web Page : </t>
  </si>
  <si>
    <t>*415</t>
  </si>
  <si>
    <t>*150</t>
  </si>
  <si>
    <t>080</t>
  </si>
  <si>
    <t>BEGIN</t>
  </si>
  <si>
    <t>END</t>
  </si>
  <si>
    <t>Regular</t>
  </si>
  <si>
    <t>Comp Time</t>
  </si>
  <si>
    <t>Earned</t>
  </si>
  <si>
    <t>Taken</t>
  </si>
  <si>
    <t>Regular Hours Worked</t>
  </si>
  <si>
    <t>I have reviewed and certify that the above information is correct to the best of my knowledge.</t>
  </si>
  <si>
    <t>Department Head/Supervisor Signature</t>
  </si>
  <si>
    <t>OT</t>
  </si>
  <si>
    <t>AM</t>
  </si>
  <si>
    <t>Leave Without Pay</t>
  </si>
  <si>
    <t>EarnCd</t>
  </si>
  <si>
    <t>SP</t>
  </si>
  <si>
    <t>HP</t>
  </si>
  <si>
    <t>OC</t>
  </si>
  <si>
    <t>Banner</t>
  </si>
  <si>
    <t>PY MONTH</t>
  </si>
  <si>
    <t>Holiday Premium</t>
  </si>
  <si>
    <t>Other</t>
  </si>
  <si>
    <t>LW</t>
  </si>
  <si>
    <t>LWOP</t>
  </si>
  <si>
    <t>CL</t>
  </si>
  <si>
    <t>Civil Leave</t>
  </si>
  <si>
    <t>CB 1.5</t>
  </si>
  <si>
    <t>CB 1.0</t>
  </si>
  <si>
    <t>Holiday Pay Out</t>
  </si>
  <si>
    <t>Comp</t>
  </si>
  <si>
    <t>Behind the Scenes Calculations</t>
  </si>
  <si>
    <t>Coded Hours Not Worked</t>
  </si>
  <si>
    <t>Adverse Weather Makeup</t>
  </si>
  <si>
    <t>Dates Validation</t>
  </si>
  <si>
    <t>Other Leave Codes</t>
  </si>
  <si>
    <t>Shift Premium</t>
  </si>
  <si>
    <t>On Call Pay</t>
  </si>
  <si>
    <t>AU</t>
  </si>
  <si>
    <t>Adverse Weather Used</t>
  </si>
  <si>
    <t>*417</t>
  </si>
  <si>
    <t>Adverse Weather LWOP</t>
  </si>
  <si>
    <t>AWLW</t>
  </si>
  <si>
    <t>Adverse Weather</t>
  </si>
  <si>
    <t>Timesheet Setup</t>
  </si>
  <si>
    <t>In order to ensure accurate calculation of time and leave reported, please complete the timesheet setup below before using the timesheet.</t>
  </si>
  <si>
    <t>Employee Name</t>
  </si>
  <si>
    <t>Shift Pay Percent</t>
  </si>
  <si>
    <t>On Call Rate</t>
  </si>
  <si>
    <t>Comp Time Beginning Balance</t>
  </si>
  <si>
    <t>Shift Premium Pay</t>
  </si>
  <si>
    <t>Oncall</t>
  </si>
  <si>
    <t>Callback 1.5</t>
  </si>
  <si>
    <t>Enter actual callback hours worked over 40.  Callback 1.5 should be used when actual callback hours worked exceed 40 hours for the work week.</t>
  </si>
  <si>
    <t>Callback 1.0</t>
  </si>
  <si>
    <t>Enter actual callback hours worked when total work week hours physically worked do not exceed 40 hours.</t>
  </si>
  <si>
    <t>Extra Time Worked</t>
  </si>
  <si>
    <t>Compensatory Hours Net</t>
  </si>
  <si>
    <t>Overtime Earned</t>
  </si>
  <si>
    <t>Vacation</t>
  </si>
  <si>
    <t>Enter hours used for paid vacation time off.</t>
  </si>
  <si>
    <t>Sick</t>
  </si>
  <si>
    <t>Enter hours used for paid sick time off in relation to illness, injury, doctor appointments and any other policy approved purpose for use.</t>
  </si>
  <si>
    <t>Community Involvement</t>
  </si>
  <si>
    <t>Enter hours used for paid time off in support of parent involvement with their child in the schools, volunteer activity in schools or tutoring/mentoring in public or private schools.</t>
  </si>
  <si>
    <t>Enter hours used for paid time off under available bonus leave hours.  Bonus leave may be used for any purpose for which regular vacation leave is used. Bonus leave shall be used after any form of accrued compensatory time (i.e. holiday, gap hours, callback, and emgerency closing compensatory time).</t>
  </si>
  <si>
    <t>Holiday (Paid)</t>
  </si>
  <si>
    <t>Other Available Leave Options</t>
  </si>
  <si>
    <t>Enter hours to be deducted from your month-end payroll due to exhaustion of available leave.</t>
  </si>
  <si>
    <t>Only Use as Hours are Available:  Leave hours granted by the General Assembly to permanent, leave-earning employees for use within a specified period of time.</t>
  </si>
  <si>
    <t>1.  Enter the required information on the Timesheet Setup page.  This information will auto-populuate</t>
  </si>
  <si>
    <t xml:space="preserve">     in all the monthly timesheets noted at the bottom of the page.</t>
  </si>
  <si>
    <t xml:space="preserve">               field box and select the appropriate pay rate, as applicable.  Otherwise, leave the fields blank.</t>
  </si>
  <si>
    <t>2.  If you are a continuing employee from the previous calendar year and you have accrued compensatory time</t>
  </si>
  <si>
    <t xml:space="preserve">     field for the new year.  This field will pre-populate in the timesheets Department Record - Unused comp time to-date.</t>
  </si>
  <si>
    <t xml:space="preserve">     Otherwise, if you have no accrued compensatory time to carry forward, leave this field blank.</t>
  </si>
  <si>
    <t xml:space="preserve">     begin and end date fields are pre-populated on the timesheet for each month.</t>
  </si>
  <si>
    <t xml:space="preserve">If you have questions about the timesheet, FTE's or need to confirm if you are an shift pay / oncall employee, please contact your </t>
  </si>
  <si>
    <t>If you have technical questions about the timesheet, please contact Human Resources for assistance at 334-5009.</t>
  </si>
  <si>
    <r>
      <t xml:space="preserve">    </t>
    </r>
    <r>
      <rPr>
        <sz val="10"/>
        <rFont val="Calibri"/>
        <family val="2"/>
      </rPr>
      <t>●</t>
    </r>
    <r>
      <rPr>
        <sz val="10"/>
        <rFont val="Arial"/>
        <family val="2"/>
      </rPr>
      <t xml:space="preserve">  To navigate, click the tabs at the bottom of the page.</t>
    </r>
  </si>
  <si>
    <r>
      <t xml:space="preserve">    </t>
    </r>
    <r>
      <rPr>
        <sz val="10"/>
        <rFont val="Calibri"/>
        <family val="2"/>
      </rPr>
      <t>●</t>
    </r>
    <r>
      <rPr>
        <sz val="10"/>
        <rFont val="Arial"/>
        <family val="2"/>
      </rPr>
      <t xml:space="preserve">  To set-up your time sheet, click on the tab labeled </t>
    </r>
    <r>
      <rPr>
        <b/>
        <sz val="10"/>
        <rFont val="Arial"/>
        <family val="2"/>
      </rPr>
      <t>Timesheet Setup</t>
    </r>
    <r>
      <rPr>
        <sz val="10"/>
        <rFont val="Arial"/>
        <family val="2"/>
      </rPr>
      <t>.</t>
    </r>
  </si>
  <si>
    <r>
      <t xml:space="preserve">     </t>
    </r>
    <r>
      <rPr>
        <b/>
        <sz val="10"/>
        <rFont val="Arial"/>
        <family val="2"/>
      </rPr>
      <t xml:space="preserve">Note: </t>
    </r>
    <r>
      <rPr>
        <sz val="10"/>
        <rFont val="Arial"/>
        <family val="2"/>
      </rPr>
      <t xml:space="preserve"> </t>
    </r>
    <r>
      <rPr>
        <b/>
        <sz val="10"/>
        <rFont val="Arial"/>
        <family val="2"/>
      </rPr>
      <t xml:space="preserve">If you are subject to receive shift pay and/or oncall pay, you must click on the </t>
    </r>
  </si>
  <si>
    <r>
      <t xml:space="preserve">     carrying over to the new year, you must enter available accrued hours in the </t>
    </r>
    <r>
      <rPr>
        <b/>
        <sz val="10"/>
        <rFont val="Arial"/>
        <family val="2"/>
      </rPr>
      <t>Comp Time Beginnng Balance</t>
    </r>
  </si>
  <si>
    <r>
      <t xml:space="preserve">     </t>
    </r>
    <r>
      <rPr>
        <sz val="10"/>
        <rFont val="Calibri"/>
        <family val="2"/>
      </rPr>
      <t>●</t>
    </r>
    <r>
      <rPr>
        <sz val="10"/>
        <rFont val="Arial"/>
        <family val="2"/>
      </rPr>
      <t xml:space="preserve">   If you are a new employee, you should select the reporting month in which you started employment.</t>
    </r>
  </si>
  <si>
    <r>
      <t xml:space="preserve">     </t>
    </r>
    <r>
      <rPr>
        <sz val="10"/>
        <rFont val="Calibri"/>
        <family val="2"/>
      </rPr>
      <t>●</t>
    </r>
    <r>
      <rPr>
        <sz val="10"/>
        <rFont val="Arial"/>
        <family val="2"/>
      </rPr>
      <t xml:space="preserve">   If you are a continuing employee and starting the new calendar year, you should select January.</t>
    </r>
  </si>
  <si>
    <r>
      <t xml:space="preserve">     </t>
    </r>
    <r>
      <rPr>
        <sz val="10"/>
        <rFont val="Calibri"/>
        <family val="2"/>
      </rPr>
      <t>●</t>
    </r>
    <r>
      <rPr>
        <sz val="10"/>
        <rFont val="Arial"/>
        <family val="2"/>
      </rPr>
      <t xml:space="preserve">  On the left side column under Other, e</t>
    </r>
    <r>
      <rPr>
        <sz val="10"/>
        <rFont val="Arial"/>
        <family val="2"/>
      </rPr>
      <t>nter the number of hours to be charged to the selected leave option.</t>
    </r>
  </si>
  <si>
    <t>*Unused CT</t>
  </si>
  <si>
    <t>CT @ 1+1/2 (actual)</t>
  </si>
  <si>
    <t>CT @ 1.0 (actual)</t>
  </si>
  <si>
    <t>CT Used this period</t>
  </si>
  <si>
    <t>AU to Makeup</t>
  </si>
  <si>
    <t>AM Made Up</t>
  </si>
  <si>
    <t>Remaining AU</t>
  </si>
  <si>
    <t>Adverse Weather Beginning Balance</t>
  </si>
  <si>
    <t>AU Used</t>
  </si>
  <si>
    <t xml:space="preserve">     weather makeup hours carrying over to the new year, you must enter those adverse weather makeup</t>
  </si>
  <si>
    <t xml:space="preserve">     the timesheets Department Record – Adverse Weather (AU to Makeup).  Otherwise, if you have no</t>
  </si>
  <si>
    <t xml:space="preserve">     adverse weather makeup hours to carry forward, leave this field blank.</t>
  </si>
  <si>
    <t xml:space="preserve">3.  If you are a continuing employee from the previous calendar year and you have remaining adverse </t>
  </si>
  <si>
    <t>4.  Now you are ready to start recording and reporting your time.</t>
  </si>
  <si>
    <t>5.  Use the tab at the bottom of the page to select the appropriate starting month for time reporting.  The pay month,</t>
  </si>
  <si>
    <r>
      <t xml:space="preserve">6.  To use the </t>
    </r>
    <r>
      <rPr>
        <b/>
        <sz val="10"/>
        <rFont val="Arial"/>
        <family val="2"/>
      </rPr>
      <t>"Other"</t>
    </r>
    <r>
      <rPr>
        <sz val="10"/>
        <rFont val="Arial"/>
        <family val="2"/>
      </rPr>
      <t xml:space="preserve"> drop down column functions on the timesheet, follow the below instructions:</t>
    </r>
  </si>
  <si>
    <t xml:space="preserve">     ●  On the right side column under Other, hoover over the word OTHER to see available leave option.  Then select the appropriate</t>
  </si>
  <si>
    <t xml:space="preserve">         leave abbreviation in the column beside the listed number of hours.</t>
  </si>
  <si>
    <t>Enter hours missed from work when serving jury dutyor when subpoenaed as a witness.  The employee must inform the supervisor when the duty is scheduled and the expected duration. Civil Leave hours entered on the timesheet are for departmental tracking purposes only and will not be entered via time entry in Banner.</t>
  </si>
  <si>
    <t>Enter hours received when the university is closed for observance of a holiday.  Hours entered should not be for holiday premium pay.  Holiday (PAID) hours entered on the timesheet are for departmental tracking purposes only and will not be entered via time entry in Banner.</t>
  </si>
  <si>
    <t>Enter hours as specified available for leave under the Military policy. Refer to full policy guidelines for limitations of available time for the different types of uniformed services. Military Leave hours entered on the timesheet are for departmental tracking purposes only to ensure compliance with policy guidelines and will not be entered via time entry in Banner.</t>
  </si>
  <si>
    <t>Comp Time Record</t>
  </si>
  <si>
    <t>EC</t>
  </si>
  <si>
    <t>Emergency Closing</t>
  </si>
  <si>
    <t>Emergency Closure</t>
  </si>
  <si>
    <t>CU</t>
  </si>
  <si>
    <t>Report Extra Time</t>
  </si>
  <si>
    <t>Hours Worked</t>
  </si>
  <si>
    <r>
      <t xml:space="preserve">     hours in the </t>
    </r>
    <r>
      <rPr>
        <b/>
        <sz val="10"/>
        <rFont val="Arial"/>
        <family val="2"/>
      </rPr>
      <t>Adverse Weather Beginning Balance</t>
    </r>
    <r>
      <rPr>
        <sz val="10"/>
        <rFont val="Arial"/>
        <family val="2"/>
      </rPr>
      <t xml:space="preserve"> field for the new year.  This field will pre-populate in</t>
    </r>
  </si>
  <si>
    <t>supervisor or department timekeeper.</t>
  </si>
  <si>
    <t>Enter the total number of hours for each day subject to oncall.  Oncall is only applicable for employee's designated as oncall by your department (position).  Oncall hours should not be included in the regular or callback hours worked time sheet fields.</t>
  </si>
  <si>
    <r>
      <t xml:space="preserve">Enter the actual number of hours physically worked on a university holiday.  Holiday premium pay is only applicable for actual hours worked on a university holiday.  </t>
    </r>
    <r>
      <rPr>
        <sz val="10"/>
        <color rgb="FF0000CC"/>
        <rFont val="Arial"/>
        <family val="2"/>
      </rPr>
      <t>Note: If you physically worked on a scheduled university holiday, in addition to, holiday premium pay, you also receive compensatory time for hours worked, up to 8 maximum hours.  Enter the number of compensatory hours, up to 8 hours, in the Report Extra Time column - Comp field.</t>
    </r>
  </si>
  <si>
    <t>Enter hours for lost time from work due to an adverse weather event for which the employee received regular pay and approval to make-up missed time within 90-days from the adverse weather event date.</t>
  </si>
  <si>
    <t>SHRA Non-Exempt Time Sheet Instructions</t>
  </si>
  <si>
    <r>
      <t xml:space="preserve">Enter hours worked as makeup for paid Adverse Weather Used (AU) compensation received during an adverse weather event.  An employee with supervisor approval to makeup missed time from work due to an adverse weather event must track and report hours worked as made up within 90 days from the date of the adverse weather event.  If not made up within 90 days, the employee must charge vacation or bonus leave or enter hours for adverse weather leave without pay.  </t>
    </r>
    <r>
      <rPr>
        <sz val="10"/>
        <color rgb="FF0000CC"/>
        <rFont val="Arial"/>
        <family val="2"/>
      </rPr>
      <t>Adverse weather makeup hours cannot be worked during a work week that will create an overtime instance or situation.</t>
    </r>
  </si>
  <si>
    <t>Enter hours to be deducted from your payroll due to the inability to makeup Adverse Weather Used (AU) within the 90 day period from the adverse weather event date. Reminder, you can elect to dock the adverse weather hours not made up in place of charging your accrued vacation or bonus leave.</t>
  </si>
  <si>
    <r>
      <rPr>
        <b/>
        <sz val="10"/>
        <color theme="1"/>
        <rFont val="Arial"/>
        <family val="2"/>
      </rPr>
      <t>Emergency Closing (Condition C) Guidelines</t>
    </r>
    <r>
      <rPr>
        <sz val="10"/>
        <color theme="1"/>
        <rFont val="Arial"/>
        <family val="2"/>
      </rPr>
      <t xml:space="preserve">
• Employees who are not required to work at an alternate site or as an Mandatory Employee shall not be required to charge accrued compensatory time, leave or make up the time during an emergency closing event/Condition C.  
• </t>
    </r>
    <r>
      <rPr>
        <b/>
        <sz val="10"/>
        <color theme="1"/>
        <rFont val="Arial"/>
        <family val="2"/>
      </rPr>
      <t>Non-Mandatory Employees</t>
    </r>
    <r>
      <rPr>
        <sz val="10"/>
        <color theme="1"/>
        <rFont val="Arial"/>
        <family val="2"/>
      </rPr>
      <t xml:space="preserve"> who are reassigned to a different work location to avoid work stoppage or who are approved to work under alternative work arrangements, shall be paid for his/her regular salary for all hours worked but will not be granted emergency time off (ETO). </t>
    </r>
    <r>
      <rPr>
        <b/>
        <sz val="10"/>
        <color theme="1"/>
        <rFont val="Arial"/>
        <family val="2"/>
      </rPr>
      <t xml:space="preserve"> This means the employee will code these hours as regular hours worked on the timesheet.</t>
    </r>
    <r>
      <rPr>
        <sz val="10"/>
        <color theme="1"/>
        <rFont val="Arial"/>
        <family val="2"/>
      </rPr>
      <t xml:space="preserve">
• </t>
    </r>
    <r>
      <rPr>
        <b/>
        <sz val="10"/>
        <color theme="1"/>
        <rFont val="Arial"/>
        <family val="2"/>
      </rPr>
      <t xml:space="preserve">A Mandatory Employee </t>
    </r>
    <r>
      <rPr>
        <sz val="10"/>
        <color theme="1"/>
        <rFont val="Arial"/>
        <family val="2"/>
      </rPr>
      <t xml:space="preserve">required to work during the emergency shall be granted ETO on an hour for hour basis for all hours worked. </t>
    </r>
    <r>
      <rPr>
        <b/>
        <sz val="10"/>
        <color theme="1"/>
        <rFont val="Arial"/>
        <family val="2"/>
      </rPr>
      <t xml:space="preserve"> ETO hours worked should be coded on the timesheet as compensatory time at straight time.</t>
    </r>
    <r>
      <rPr>
        <sz val="10"/>
        <color theme="1"/>
        <rFont val="Arial"/>
        <family val="2"/>
      </rPr>
      <t xml:space="preserve">
   • This time must be used within 12 months of it being awarded.
   • It should be used after compensatory time off, but must be used before vacation, bonus or sick leave.
   • ETO not taken within 12 months is lost.
   • ETO is not paid out upon separation and does not transfer to another State agency.
</t>
    </r>
  </si>
  <si>
    <t>Enter work time loss due to suspension of services due to an emergency closing event at the University.  This code is used only when a Non-Mandatory Employee is not required to report to work due to the closing of the University for an emergency occurrence.  Hours entered under this code will not be entered for time entry processing.  Refer below for additional guidelines related to accounting for time during an emergency closing event.</t>
  </si>
  <si>
    <t>Holiday</t>
  </si>
  <si>
    <t>Date Observed</t>
  </si>
  <si>
    <t>Day Observed</t>
  </si>
  <si>
    <t>New Year's Day</t>
  </si>
  <si>
    <t>Friday</t>
  </si>
  <si>
    <t>Martin L. King Jr's Birthday</t>
  </si>
  <si>
    <t>Monday</t>
  </si>
  <si>
    <t>Spring Holiday</t>
  </si>
  <si>
    <t>Memorial Day</t>
  </si>
  <si>
    <t>Independence Day</t>
  </si>
  <si>
    <t>Labor Day</t>
  </si>
  <si>
    <t>Thanksgiving Holiday</t>
  </si>
  <si>
    <t>Thursday, Friday</t>
  </si>
  <si>
    <t>Winter Holiday</t>
  </si>
  <si>
    <t>Monday, Tuesday, Wednesday, Thursday</t>
  </si>
  <si>
    <t>** University Closed</t>
  </si>
  <si>
    <t>Employees may use accrued vacation time, bonus leave, compensatory time or leave without pay to cover the one day the University is closed. Employees who have no accrued leave time may make up the time with supervisory approval.</t>
  </si>
  <si>
    <t>Employees may wish to use vacation time to attend religious services on days other than scheduled holidays. Department heads are strongly encouraged to accommodate such requests by arranging employees' work schedules so that they may use vacation time for religious observances. Only in cases of business necessity or emergency should leave requests for religious reasons be denied.</t>
  </si>
  <si>
    <t>Employees who are required to work on scheduled holidays shall be given, in addition to their regular salary, premium pay equal to one-half of their regular straight time rate for hours on these days, and shall be given equivalent time off on a date approved by the department head.</t>
  </si>
  <si>
    <t>Permanent part-time employees receive holidays on a prorated basis. Temporary employees are not eligible for paid holidays. Please direct any questions you may have regarding holiday leave to Kathy Watford in the Employee Services Department of HR, extension 45009.</t>
  </si>
  <si>
    <t>** Employees may use accrued vacation time, bonus leave, compensatory time or leave without pay to cover the one day the University is closed. Employees who have no accrued leave time may make up the time with supervisory approval. An employee must exhaust all accumulated vacation/bonus leave before going on leave without pay for the purpose of vacation.</t>
  </si>
  <si>
    <r>
      <rPr>
        <b/>
        <sz val="10"/>
        <rFont val="Arial"/>
        <family val="2"/>
      </rPr>
      <t xml:space="preserve">Managing Work Time Lost Due to Adverse Weather (Condition A or B) Guidelines
</t>
    </r>
    <r>
      <rPr>
        <sz val="10"/>
        <rFont val="Arial"/>
        <family val="2"/>
      </rPr>
      <t>UNC-Greensboro non-mandatory employees are under the UNC System policy for Adverse Weather and Emergency Closing effective January 1, 2016.  Under the guidance of the named policy, UNCG has opted to offer non-mandatory employees the opportunity to make-up time lost from work during an Adverse Weather - Condition A or B event.  Non-mandatory employees must work in collaboration with his or her supervisor to acquire an approved schedule for make-up time to be completed in a period up to 90 days from the date of the event.
• Employees with sufficient accrued compensatory time to cover the adverse weather absence are not eligible to make up the adverse weather time or charge Vacation (V) or Bonus Leave (BL).
• Must make up adverse weather hours used within 90 calendar days from the adverse weather date of occurrence.
• Must make up adverse weather hours used during a work week that does not create an overtime instance or situation.
• Adverse Weather Used (AU) hours that are not made up within 90 calendar days from the adverse weather date of occurrence, must be charged as vacation leave or bonus leave or adverse weather dock pay in the next available payroll (leave reporting period after 90 day expiration period). 
• Supervisors are responsible to ensure employees make up adverse weather hours used within 90 days from the event date.  Otherwise, ensure the employee charges the appropriate leave or dock hours from their next immediate payroll.
• Employees who are on prearranged vacation leave or sick leave will charge leave to the appropriate account with no provision for make-up time.
• Employees who volunteer to make up time on a holiday will not receive Holiday Premium Pay (HP) or equal time off with pay.  Supervisors must approve working on a holiday to make up adverse weather time.</t>
    </r>
  </si>
  <si>
    <t xml:space="preserve">Spiro </t>
  </si>
  <si>
    <r>
      <t>Enter all hours worked for the day.  </t>
    </r>
    <r>
      <rPr>
        <b/>
        <sz val="10"/>
        <rFont val="Arial"/>
        <family val="2"/>
      </rPr>
      <t>Note: The timesheet does not manually calculate and populate the Comp (C) and/or Overtime (OT) fields under the Report Extra Time column.  As the employee, you must enter any additional hours worked under the Report Extra Time column as Comp or paid Overtime that is applicable to be counted as extra time worked under the Fair Labor Standard Act regulations (FLSA) </t>
    </r>
    <r>
      <rPr>
        <b/>
        <u/>
        <sz val="10"/>
        <rFont val="Arial"/>
        <family val="2"/>
      </rPr>
      <t>after you first satisfy your regularly scheduled hours for the workweek</t>
    </r>
    <r>
      <rPr>
        <b/>
        <sz val="10"/>
        <rFont val="Arial"/>
        <family val="2"/>
      </rPr>
      <t>. </t>
    </r>
    <r>
      <rPr>
        <sz val="10"/>
        <rFont val="Arial"/>
        <family val="2"/>
      </rPr>
      <t xml:space="preserve"> Refer to compensatory hours net and overtime earned for further guidance on when it is applicable to document hours under the Report Extra Time columns.</t>
    </r>
  </si>
  <si>
    <t>Enter all shift hours worked for the day.  If hours worked are for shift pay, do not enter hours under regular hours worked.  Note: Employees subject to shift pay are in designated positions with a work schedule in UNCG's zone hours of 3:00pm through 7:00am.  A designated shift employee's work schedule should include at least 4 hours of regular work time during the zone hours to qualify for shift premium pay.  Employees that work a weekend shift beginning third shift on Friday to third shift on Sunday are subject to record hours worked as shift premium pay. </t>
  </si>
  <si>
    <r>
      <t>Enter number of hours worked that exceed regularly scheduled workweek hours. </t>
    </r>
    <r>
      <rPr>
        <b/>
        <sz val="10"/>
        <rFont val="Arial"/>
        <family val="2"/>
      </rPr>
      <t> As applicable, additional hours worked for accrued compensatory time (C) can be documented on a daily basis.  However, you must adjust the hours entered under the Report Extra Time column for compensatory time (C) when you fail to physically work hours that first satisfies your regularly scheduled hours for the workweek.</t>
    </r>
    <r>
      <rPr>
        <sz val="10"/>
        <rFont val="Arial"/>
        <family val="2"/>
      </rPr>
      <t>  Note:  Compensatory time is not earned on a daily basis; but based on the total number of hours that exceed your regularly scheduled workweek hours.  Under the Fair Labor Standard Act (FLSA) regulations, you do not earn credit for overtime at straight-time or at time and a half until after you exceed your required hours of work within the established workweek.</t>
    </r>
  </si>
  <si>
    <r>
      <t>Enter number of overtime hours approved to be paid.  You must have supervisor or department approval for paid overtime. </t>
    </r>
    <r>
      <rPr>
        <b/>
        <sz val="10"/>
        <rFont val="Arial"/>
        <family val="2"/>
      </rPr>
      <t> As applicable, additional hours worked for paid overtime (OT) can be documented on a daily basis.  However, you must adjust the hours entered under the Report Extra Time column for overtime (OT) when you fail to physically work hours that first satisfies your regularly scheduled hours for the workweek.</t>
    </r>
    <r>
      <rPr>
        <sz val="10"/>
        <rFont val="Arial"/>
        <family val="2"/>
      </rPr>
      <t>  Note: Overtime is not earned on a daily basis; but based on the total number of hours that exceed your regularly scheduled workweek hours.  Under the Fair Labor Standard Act (FLSA) regulations, you do not earn credit for overtime at straight-time or at time and a half until after you exceed your required hours of work within the established workweek.</t>
    </r>
  </si>
  <si>
    <t>Enter number of available compensatory hours to be used for scheduled and/or unscheduled time off.  Note: During an adverse weather event (Code A or Code B situation), accrued compensatory hours must first be exhausted for time missed from work prior to approval to makeup time missed or the ability to charge accrued vacation (V) or bonus (BL) leave or election to dock pay as adverse weather leave without pay (AWLW).</t>
  </si>
  <si>
    <t>DR</t>
  </si>
  <si>
    <t>Dsiaster Releif</t>
  </si>
  <si>
    <t>Disaster Relief</t>
  </si>
  <si>
    <t>January (2017)</t>
  </si>
  <si>
    <t>February (2017)</t>
  </si>
  <si>
    <t>March (2017)</t>
  </si>
  <si>
    <t>April (2017)</t>
  </si>
  <si>
    <t>May (2017)</t>
  </si>
  <si>
    <t>June (2017)</t>
  </si>
  <si>
    <t>July (2017)</t>
  </si>
  <si>
    <t>August (2017)</t>
  </si>
  <si>
    <t>September (2017)</t>
  </si>
  <si>
    <t>October (2017)</t>
  </si>
  <si>
    <t>November (2017)</t>
  </si>
  <si>
    <t>December (2017)</t>
  </si>
  <si>
    <t>Calendar Year Holidays 2017</t>
  </si>
  <si>
    <t>Tuesday</t>
  </si>
  <si>
    <t>December 25, 26, 27, 28*</t>
  </si>
  <si>
    <t>Regarding the scheduled holidays for the year 2017:</t>
  </si>
  <si>
    <t>*G S126-4(5) Requires the University to note what day is observed in lieu of Veteran's Day, December 28th is that day.</t>
  </si>
  <si>
    <t>January 2</t>
  </si>
  <si>
    <t>January 16</t>
  </si>
  <si>
    <t>April 14</t>
  </si>
  <si>
    <t>May 29</t>
  </si>
  <si>
    <t>July 4</t>
  </si>
  <si>
    <t>September 4</t>
  </si>
  <si>
    <t>November 23,24</t>
  </si>
  <si>
    <t>December 29</t>
  </si>
  <si>
    <t>https://hrs.uncg.edu/Policies/</t>
  </si>
  <si>
    <t>For full disclosure of leave policies eligibility, benefits and conditions for use, please visit UNCG Leave Policies web page at https://hrs.uncg.edu/Policies/</t>
  </si>
  <si>
    <t>*****    Last Timesheet Update : 12/4/17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</si>
</sst>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0"/>
    <numFmt numFmtId="165" formatCode="m/d/yy;@"/>
    <numFmt numFmtId="166" formatCode="m/d"/>
  </numFmts>
  <fonts count="35">
    <font>
      <sz val="10"/>
      <name val="Arial"/>
    </font>
    <font>
      <sz val="10"/>
      <name val="Arial"/>
      <family val="2"/>
    </font>
    <font>
      <sz val="10"/>
      <name val="Geneva"/>
    </font>
    <font>
      <sz val="8"/>
      <name val="Arial"/>
      <family val="2"/>
    </font>
    <font>
      <b/>
      <sz val="10"/>
      <name val="Geneva"/>
    </font>
    <font>
      <sz val="10"/>
      <color indexed="12"/>
      <name val="Geneva"/>
    </font>
    <font>
      <b/>
      <sz val="10"/>
      <color indexed="10"/>
      <name val="Geneva"/>
    </font>
    <font>
      <b/>
      <sz val="10"/>
      <name val="Arial"/>
      <family val="2"/>
    </font>
    <font>
      <sz val="10"/>
      <color indexed="10"/>
      <name val="Arial"/>
      <family val="2"/>
    </font>
    <font>
      <b/>
      <sz val="10"/>
      <color indexed="10"/>
      <name val="Arial"/>
      <family val="2"/>
    </font>
    <font>
      <sz val="9"/>
      <color indexed="81"/>
      <name val="Tahoma"/>
      <family val="2"/>
    </font>
    <font>
      <b/>
      <sz val="9"/>
      <color indexed="81"/>
      <name val="Tahoma"/>
      <family val="2"/>
    </font>
    <font>
      <b/>
      <sz val="9"/>
      <name val="Geneva"/>
    </font>
    <font>
      <sz val="16"/>
      <name val="Arial"/>
      <family val="2"/>
    </font>
    <font>
      <u/>
      <sz val="10"/>
      <name val="Arial"/>
      <family val="2"/>
    </font>
    <font>
      <b/>
      <sz val="12"/>
      <name val="Arial"/>
      <family val="2"/>
    </font>
    <font>
      <b/>
      <sz val="16"/>
      <name val="Arial"/>
      <family val="2"/>
    </font>
    <font>
      <sz val="10"/>
      <name val="Calibri"/>
      <family val="2"/>
    </font>
    <font>
      <sz val="11"/>
      <name val="Arial"/>
      <family val="2"/>
    </font>
    <font>
      <u/>
      <sz val="10"/>
      <color theme="10"/>
      <name val="Arial"/>
      <family val="2"/>
    </font>
    <font>
      <sz val="10"/>
      <color theme="0" tint="-0.249977111117893"/>
      <name val="Geneva"/>
    </font>
    <font>
      <b/>
      <sz val="10"/>
      <color rgb="FFFF0000"/>
      <name val="Arial"/>
      <family val="2"/>
    </font>
    <font>
      <sz val="10"/>
      <color rgb="FFFF0000"/>
      <name val="Geneva"/>
    </font>
    <font>
      <sz val="10"/>
      <color rgb="FF222222"/>
      <name val="Arial"/>
      <family val="2"/>
    </font>
    <font>
      <sz val="10"/>
      <color theme="1"/>
      <name val="Arial"/>
      <family val="2"/>
    </font>
    <font>
      <b/>
      <sz val="10"/>
      <color theme="1"/>
      <name val="Arial"/>
      <family val="2"/>
    </font>
    <font>
      <b/>
      <sz val="10"/>
      <color rgb="FF0066FF"/>
      <name val="Arial"/>
      <family val="2"/>
    </font>
    <font>
      <sz val="10"/>
      <color rgb="FF0000CC"/>
      <name val="Arial"/>
      <family val="2"/>
    </font>
    <font>
      <sz val="10"/>
      <color theme="0" tint="-0.34998626667073579"/>
      <name val="Geneva"/>
    </font>
    <font>
      <b/>
      <sz val="9"/>
      <color rgb="FFFFFFFF"/>
      <name val="Arial"/>
      <family val="2"/>
    </font>
    <font>
      <sz val="9"/>
      <color rgb="FF333333"/>
      <name val="Arial"/>
      <family val="2"/>
    </font>
    <font>
      <b/>
      <sz val="9"/>
      <color rgb="FF333333"/>
      <name val="Arial"/>
      <family val="2"/>
    </font>
    <font>
      <sz val="8"/>
      <color rgb="FF333333"/>
      <name val="Arial"/>
      <family val="2"/>
    </font>
    <font>
      <b/>
      <i/>
      <sz val="12"/>
      <color rgb="FFC00000"/>
      <name val="Arial"/>
      <family val="2"/>
    </font>
    <font>
      <b/>
      <u/>
      <sz val="10"/>
      <name val="Arial"/>
      <family val="2"/>
    </font>
  </fonts>
  <fills count="20">
    <fill>
      <patternFill patternType="none"/>
    </fill>
    <fill>
      <patternFill patternType="gray125"/>
    </fill>
    <fill>
      <patternFill patternType="solid">
        <fgColor indexed="47"/>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48546A"/>
        <bgColor indexed="64"/>
      </patternFill>
    </fill>
    <fill>
      <patternFill patternType="solid">
        <fgColor rgb="FFE6E8EB"/>
        <bgColor indexed="64"/>
      </patternFill>
    </fill>
    <fill>
      <patternFill patternType="solid">
        <fgColor rgb="FFFFFFFF"/>
        <bgColor indexed="64"/>
      </patternFill>
    </fill>
    <fill>
      <patternFill patternType="solid">
        <fgColor rgb="FFFFFF00"/>
        <bgColor indexed="64"/>
      </patternFill>
    </fill>
    <fill>
      <patternFill patternType="solid">
        <fgColor theme="6" tint="0.79998168889431442"/>
        <bgColor indexed="64"/>
      </patternFill>
    </fill>
  </fills>
  <borders count="7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double">
        <color theme="0" tint="-0.499984740745262"/>
      </right>
      <top style="thin">
        <color theme="0" tint="-0.499984740745262"/>
      </top>
      <bottom style="thin">
        <color theme="0" tint="-0.499984740745262"/>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theme="0" tint="-0.499984740745262"/>
      </left>
      <right style="double">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diagonal/>
    </border>
    <border>
      <left style="thin">
        <color theme="0" tint="-0.499984740745262"/>
      </left>
      <right style="thin">
        <color indexed="64"/>
      </right>
      <top style="thin">
        <color theme="0" tint="-0.499984740745262"/>
      </top>
      <bottom style="thin">
        <color theme="0" tint="-0.499984740745262"/>
      </bottom>
      <diagonal/>
    </border>
    <border>
      <left style="double">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right style="double">
        <color theme="0" tint="-0.499984740745262"/>
      </right>
      <top style="double">
        <color theme="0" tint="-0.499984740745262"/>
      </top>
      <bottom style="thin">
        <color theme="0" tint="-0.499984740745262"/>
      </bottom>
      <diagonal/>
    </border>
  </borders>
  <cellStyleXfs count="4">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2" fillId="0" borderId="0"/>
  </cellStyleXfs>
  <cellXfs count="385">
    <xf numFmtId="0" fontId="0" fillId="0" borderId="0" xfId="0"/>
    <xf numFmtId="0" fontId="2" fillId="0" borderId="0" xfId="3" applyFont="1" applyBorder="1" applyProtection="1"/>
    <xf numFmtId="0" fontId="1" fillId="0" borderId="0" xfId="0" applyFont="1" applyProtection="1"/>
    <xf numFmtId="0" fontId="1" fillId="0" borderId="0" xfId="0" applyFont="1" applyBorder="1" applyProtection="1"/>
    <xf numFmtId="0" fontId="1" fillId="0" borderId="0" xfId="0" applyFont="1" applyBorder="1" applyAlignment="1" applyProtection="1"/>
    <xf numFmtId="0" fontId="2" fillId="0" borderId="0" xfId="3" applyFont="1" applyProtection="1"/>
    <xf numFmtId="2" fontId="2" fillId="0" borderId="0" xfId="3" applyNumberFormat="1" applyFont="1" applyBorder="1" applyProtection="1"/>
    <xf numFmtId="0" fontId="2" fillId="0" borderId="0" xfId="3" applyFont="1" applyBorder="1" applyAlignment="1" applyProtection="1"/>
    <xf numFmtId="0" fontId="2" fillId="0" borderId="1" xfId="3" applyFont="1" applyBorder="1" applyAlignment="1" applyProtection="1"/>
    <xf numFmtId="0" fontId="1" fillId="0" borderId="2" xfId="0" applyFont="1" applyBorder="1" applyProtection="1"/>
    <xf numFmtId="0" fontId="1" fillId="0" borderId="3" xfId="0" applyFont="1" applyBorder="1" applyProtection="1"/>
    <xf numFmtId="2" fontId="20" fillId="0" borderId="4" xfId="3" applyNumberFormat="1" applyFont="1" applyBorder="1" applyAlignment="1" applyProtection="1">
      <alignment horizontal="center"/>
    </xf>
    <xf numFmtId="2" fontId="2" fillId="0" borderId="0" xfId="3" applyNumberFormat="1" applyFont="1" applyFill="1" applyBorder="1" applyProtection="1"/>
    <xf numFmtId="0" fontId="4" fillId="0" borderId="5" xfId="3" applyFont="1" applyBorder="1" applyAlignment="1" applyProtection="1">
      <alignment horizontal="centerContinuous"/>
    </xf>
    <xf numFmtId="2" fontId="20" fillId="0" borderId="5" xfId="3" applyNumberFormat="1" applyFont="1" applyBorder="1" applyProtection="1"/>
    <xf numFmtId="0" fontId="4" fillId="0" borderId="5" xfId="3" applyFont="1" applyBorder="1" applyAlignment="1" applyProtection="1">
      <alignment horizontal="center"/>
    </xf>
    <xf numFmtId="0" fontId="2" fillId="0" borderId="0" xfId="3" applyFont="1" applyBorder="1" applyAlignment="1" applyProtection="1">
      <alignment horizontal="centerContinuous"/>
    </xf>
    <xf numFmtId="0" fontId="2" fillId="0" borderId="0" xfId="3" applyFont="1" applyBorder="1" applyAlignment="1" applyProtection="1">
      <alignment horizontal="right"/>
    </xf>
    <xf numFmtId="0" fontId="2" fillId="2" borderId="0" xfId="3" applyFont="1" applyFill="1" applyBorder="1" applyProtection="1"/>
    <xf numFmtId="0" fontId="4" fillId="0" borderId="0" xfId="3" applyFont="1" applyBorder="1" applyAlignment="1" applyProtection="1"/>
    <xf numFmtId="0" fontId="4" fillId="0" borderId="0" xfId="3" applyFont="1" applyBorder="1" applyAlignment="1" applyProtection="1">
      <alignment vertical="top"/>
    </xf>
    <xf numFmtId="0" fontId="1" fillId="0" borderId="6" xfId="0" applyFont="1" applyBorder="1" applyProtection="1"/>
    <xf numFmtId="0" fontId="1" fillId="0" borderId="7" xfId="0" applyFont="1" applyBorder="1" applyProtection="1"/>
    <xf numFmtId="0" fontId="1" fillId="0" borderId="8" xfId="0" applyFont="1" applyBorder="1" applyProtection="1"/>
    <xf numFmtId="0" fontId="1" fillId="0" borderId="9" xfId="0" applyFont="1" applyBorder="1" applyProtection="1"/>
    <xf numFmtId="0" fontId="1" fillId="0" borderId="9" xfId="0" applyFont="1" applyBorder="1" applyAlignment="1" applyProtection="1"/>
    <xf numFmtId="0" fontId="1" fillId="0" borderId="10" xfId="0" applyFont="1" applyBorder="1" applyProtection="1"/>
    <xf numFmtId="0" fontId="1" fillId="0" borderId="11" xfId="0" applyFont="1" applyBorder="1" applyProtection="1"/>
    <xf numFmtId="0" fontId="1" fillId="0" borderId="12" xfId="0" applyFont="1" applyBorder="1" applyProtection="1"/>
    <xf numFmtId="0" fontId="21" fillId="0" borderId="0" xfId="0" applyFont="1" applyProtection="1"/>
    <xf numFmtId="0" fontId="1" fillId="0" borderId="0" xfId="0" applyFont="1"/>
    <xf numFmtId="0" fontId="4" fillId="0" borderId="5" xfId="3" applyFont="1" applyBorder="1" applyAlignment="1" applyProtection="1">
      <alignment horizontal="center"/>
      <protection locked="0"/>
    </xf>
    <xf numFmtId="0" fontId="2" fillId="0" borderId="4" xfId="3" applyFont="1" applyBorder="1" applyAlignment="1" applyProtection="1">
      <alignment horizontal="center"/>
    </xf>
    <xf numFmtId="0" fontId="1" fillId="0" borderId="2" xfId="0" applyFont="1" applyFill="1" applyBorder="1" applyAlignment="1" applyProtection="1"/>
    <xf numFmtId="14" fontId="1" fillId="0" borderId="2" xfId="0" applyNumberFormat="1" applyFont="1" applyFill="1" applyBorder="1" applyAlignment="1" applyProtection="1"/>
    <xf numFmtId="43" fontId="2" fillId="0" borderId="13" xfId="1" applyFont="1" applyBorder="1" applyProtection="1"/>
    <xf numFmtId="164" fontId="2" fillId="0" borderId="14" xfId="3" applyNumberFormat="1" applyFont="1" applyBorder="1" applyAlignment="1" applyProtection="1">
      <alignment horizontal="centerContinuous"/>
    </xf>
    <xf numFmtId="0" fontId="2" fillId="0" borderId="15" xfId="3" applyFont="1" applyBorder="1" applyProtection="1"/>
    <xf numFmtId="164" fontId="2" fillId="0" borderId="16" xfId="3" applyNumberFormat="1" applyFont="1" applyBorder="1" applyAlignment="1" applyProtection="1">
      <alignment horizontal="right"/>
    </xf>
    <xf numFmtId="2" fontId="4" fillId="0" borderId="17" xfId="3" applyNumberFormat="1" applyFont="1" applyBorder="1" applyProtection="1"/>
    <xf numFmtId="0" fontId="2" fillId="0" borderId="16" xfId="3" applyFont="1" applyBorder="1" applyAlignment="1" applyProtection="1">
      <alignment horizontal="right"/>
    </xf>
    <xf numFmtId="0" fontId="2" fillId="0" borderId="16" xfId="3" quotePrefix="1" applyFont="1" applyBorder="1" applyAlignment="1" applyProtection="1">
      <alignment horizontal="right"/>
    </xf>
    <xf numFmtId="49" fontId="1" fillId="0" borderId="16" xfId="0" applyNumberFormat="1" applyFont="1" applyBorder="1" applyAlignment="1" applyProtection="1">
      <alignment horizontal="right"/>
    </xf>
    <xf numFmtId="164" fontId="2" fillId="0" borderId="14" xfId="3" applyNumberFormat="1" applyFont="1" applyBorder="1" applyAlignment="1" applyProtection="1">
      <alignment horizontal="right"/>
    </xf>
    <xf numFmtId="49" fontId="2" fillId="0" borderId="16" xfId="3" applyNumberFormat="1" applyFont="1" applyBorder="1" applyAlignment="1" applyProtection="1">
      <alignment horizontal="right"/>
    </xf>
    <xf numFmtId="0" fontId="6" fillId="0" borderId="0" xfId="3" applyFont="1" applyBorder="1" applyAlignment="1" applyProtection="1">
      <alignment horizontal="centerContinuous"/>
    </xf>
    <xf numFmtId="0" fontId="2" fillId="0" borderId="0" xfId="3" applyFont="1" applyFill="1" applyBorder="1" applyProtection="1"/>
    <xf numFmtId="0" fontId="2" fillId="0" borderId="0" xfId="3" applyFont="1" applyFill="1" applyBorder="1" applyAlignment="1" applyProtection="1">
      <alignment horizontal="centerContinuous"/>
    </xf>
    <xf numFmtId="0" fontId="22" fillId="0" borderId="0" xfId="3" applyFont="1" applyBorder="1" applyProtection="1"/>
    <xf numFmtId="0" fontId="8" fillId="0" borderId="0" xfId="0" applyFont="1" applyBorder="1" applyProtection="1"/>
    <xf numFmtId="0" fontId="1" fillId="2" borderId="0" xfId="0" applyFont="1" applyFill="1" applyBorder="1" applyProtection="1"/>
    <xf numFmtId="0" fontId="7" fillId="0" borderId="0" xfId="0" applyFont="1" applyBorder="1" applyAlignment="1" applyProtection="1">
      <alignment horizontal="center"/>
    </xf>
    <xf numFmtId="0" fontId="2" fillId="0" borderId="51" xfId="3" applyFont="1" applyBorder="1" applyAlignment="1" applyProtection="1">
      <alignment horizontal="centerContinuous"/>
    </xf>
    <xf numFmtId="0" fontId="2" fillId="0" borderId="51" xfId="3" applyFont="1" applyBorder="1" applyProtection="1"/>
    <xf numFmtId="0" fontId="4" fillId="0" borderId="51" xfId="3" applyFont="1" applyFill="1" applyBorder="1" applyAlignment="1" applyProtection="1">
      <alignment horizontal="center" wrapText="1"/>
    </xf>
    <xf numFmtId="0" fontId="4" fillId="0" borderId="51" xfId="3" applyFont="1" applyFill="1" applyBorder="1" applyAlignment="1" applyProtection="1">
      <alignment horizontal="left" wrapText="1"/>
    </xf>
    <xf numFmtId="0" fontId="2" fillId="0" borderId="51" xfId="3" applyFont="1" applyFill="1" applyBorder="1" applyProtection="1"/>
    <xf numFmtId="166" fontId="2" fillId="0" borderId="51" xfId="0" applyNumberFormat="1" applyFont="1" applyFill="1" applyBorder="1" applyProtection="1"/>
    <xf numFmtId="43" fontId="2" fillId="3" borderId="51" xfId="1" applyFont="1" applyFill="1" applyBorder="1" applyProtection="1">
      <protection locked="0"/>
    </xf>
    <xf numFmtId="43" fontId="2" fillId="4" borderId="51" xfId="1" applyFont="1" applyFill="1" applyBorder="1" applyProtection="1"/>
    <xf numFmtId="0" fontId="2" fillId="0" borderId="51" xfId="3" applyFont="1" applyFill="1" applyBorder="1" applyAlignment="1" applyProtection="1">
      <alignment horizontal="center"/>
    </xf>
    <xf numFmtId="2" fontId="2" fillId="5" borderId="51" xfId="3" applyNumberFormat="1" applyFont="1" applyFill="1" applyBorder="1" applyProtection="1"/>
    <xf numFmtId="0" fontId="4" fillId="0" borderId="51" xfId="3" applyFont="1" applyBorder="1" applyAlignment="1" applyProtection="1">
      <alignment horizontal="centerContinuous"/>
    </xf>
    <xf numFmtId="166" fontId="2" fillId="0" borderId="51" xfId="0" applyNumberFormat="1" applyFont="1" applyBorder="1" applyProtection="1"/>
    <xf numFmtId="164" fontId="2" fillId="0" borderId="18" xfId="3" quotePrefix="1" applyNumberFormat="1" applyFont="1" applyBorder="1" applyAlignment="1" applyProtection="1">
      <alignment horizontal="right"/>
    </xf>
    <xf numFmtId="0" fontId="1" fillId="6" borderId="19" xfId="0" applyFont="1" applyFill="1" applyBorder="1" applyProtection="1"/>
    <xf numFmtId="0" fontId="1" fillId="6" borderId="20" xfId="0" applyFont="1" applyFill="1" applyBorder="1" applyProtection="1"/>
    <xf numFmtId="0" fontId="2" fillId="6" borderId="21" xfId="3" applyFont="1" applyFill="1" applyBorder="1" applyAlignment="1" applyProtection="1">
      <alignment horizontal="centerContinuous"/>
    </xf>
    <xf numFmtId="0" fontId="2" fillId="6" borderId="0" xfId="3" applyFont="1" applyFill="1" applyBorder="1" applyAlignment="1" applyProtection="1">
      <alignment horizontal="centerContinuous"/>
    </xf>
    <xf numFmtId="0" fontId="2" fillId="6" borderId="0" xfId="3" applyFont="1" applyFill="1" applyBorder="1" applyProtection="1"/>
    <xf numFmtId="0" fontId="1" fillId="6" borderId="0" xfId="0" applyFont="1" applyFill="1" applyBorder="1" applyProtection="1"/>
    <xf numFmtId="0" fontId="1" fillId="6" borderId="21" xfId="0" applyFont="1" applyFill="1" applyBorder="1" applyProtection="1"/>
    <xf numFmtId="0" fontId="8" fillId="6" borderId="21" xfId="0" applyFont="1" applyFill="1" applyBorder="1" applyProtection="1"/>
    <xf numFmtId="0" fontId="2" fillId="6" borderId="21" xfId="3" applyFont="1" applyFill="1" applyBorder="1" applyAlignment="1" applyProtection="1"/>
    <xf numFmtId="0" fontId="4" fillId="6" borderId="0" xfId="3" applyFont="1" applyFill="1" applyBorder="1" applyAlignment="1" applyProtection="1">
      <alignment horizontal="center"/>
    </xf>
    <xf numFmtId="0" fontId="1" fillId="6" borderId="21" xfId="0" applyFont="1" applyFill="1" applyBorder="1" applyAlignment="1" applyProtection="1"/>
    <xf numFmtId="0" fontId="1" fillId="6" borderId="1" xfId="0" applyFont="1" applyFill="1" applyBorder="1" applyProtection="1"/>
    <xf numFmtId="0" fontId="1" fillId="6" borderId="2" xfId="0" applyFont="1" applyFill="1" applyBorder="1" applyProtection="1"/>
    <xf numFmtId="0" fontId="1" fillId="0" borderId="5" xfId="0" applyFont="1" applyBorder="1" applyProtection="1"/>
    <xf numFmtId="0" fontId="0" fillId="0" borderId="5" xfId="0" applyBorder="1"/>
    <xf numFmtId="0" fontId="4" fillId="4" borderId="5" xfId="3" applyFont="1" applyFill="1" applyBorder="1" applyAlignment="1" applyProtection="1">
      <alignment horizontal="center"/>
      <protection locked="0"/>
    </xf>
    <xf numFmtId="49" fontId="1" fillId="0" borderId="14" xfId="0" applyNumberFormat="1" applyFont="1" applyBorder="1" applyAlignment="1" applyProtection="1">
      <alignment horizontal="right"/>
    </xf>
    <xf numFmtId="164" fontId="2" fillId="0" borderId="18" xfId="3" applyNumberFormat="1" applyFont="1" applyBorder="1" applyAlignment="1" applyProtection="1">
      <alignment horizontal="right"/>
    </xf>
    <xf numFmtId="0" fontId="4" fillId="0" borderId="22" xfId="3" applyFont="1" applyBorder="1" applyAlignment="1" applyProtection="1">
      <alignment horizontal="centerContinuous"/>
    </xf>
    <xf numFmtId="2" fontId="20" fillId="0" borderId="22" xfId="3" applyNumberFormat="1" applyFont="1" applyBorder="1" applyProtection="1"/>
    <xf numFmtId="2" fontId="4" fillId="0" borderId="13" xfId="3" applyNumberFormat="1" applyFont="1" applyBorder="1" applyProtection="1"/>
    <xf numFmtId="2" fontId="4" fillId="0" borderId="15" xfId="3" applyNumberFormat="1" applyFont="1" applyBorder="1" applyProtection="1"/>
    <xf numFmtId="0" fontId="4" fillId="0" borderId="22" xfId="3" applyFont="1" applyBorder="1" applyAlignment="1" applyProtection="1">
      <alignment horizontal="center"/>
    </xf>
    <xf numFmtId="49" fontId="2" fillId="0" borderId="14" xfId="3" applyNumberFormat="1" applyFont="1" applyBorder="1" applyAlignment="1" applyProtection="1">
      <alignment horizontal="right"/>
    </xf>
    <xf numFmtId="0" fontId="4" fillId="0" borderId="4" xfId="3" applyFont="1" applyBorder="1" applyAlignment="1" applyProtection="1">
      <alignment horizontal="centerContinuous"/>
    </xf>
    <xf numFmtId="2" fontId="20" fillId="0" borderId="4" xfId="3" applyNumberFormat="1" applyFont="1" applyBorder="1" applyProtection="1"/>
    <xf numFmtId="0" fontId="2" fillId="0" borderId="23" xfId="3" quotePrefix="1" applyFont="1" applyBorder="1" applyAlignment="1" applyProtection="1">
      <alignment horizontal="right"/>
    </xf>
    <xf numFmtId="0" fontId="4" fillId="0" borderId="24" xfId="3" applyFont="1" applyFill="1" applyBorder="1" applyAlignment="1" applyProtection="1">
      <alignment horizontal="centerContinuous"/>
    </xf>
    <xf numFmtId="2" fontId="4" fillId="0" borderId="25" xfId="3" applyNumberFormat="1" applyFont="1" applyBorder="1" applyProtection="1"/>
    <xf numFmtId="164" fontId="2" fillId="0" borderId="14" xfId="3" quotePrefix="1" applyNumberFormat="1" applyFont="1" applyBorder="1" applyAlignment="1" applyProtection="1">
      <alignment horizontal="right"/>
    </xf>
    <xf numFmtId="49" fontId="2" fillId="0" borderId="18" xfId="3" applyNumberFormat="1" applyFont="1" applyBorder="1" applyAlignment="1" applyProtection="1">
      <alignment horizontal="right"/>
    </xf>
    <xf numFmtId="0" fontId="2" fillId="0" borderId="14" xfId="3" applyFont="1" applyBorder="1" applyAlignment="1" applyProtection="1">
      <alignment horizontal="right"/>
    </xf>
    <xf numFmtId="0" fontId="4" fillId="0" borderId="4" xfId="3" applyFont="1" applyBorder="1" applyAlignment="1" applyProtection="1">
      <alignment horizontal="center"/>
    </xf>
    <xf numFmtId="2" fontId="20" fillId="0" borderId="26" xfId="3" applyNumberFormat="1" applyFont="1" applyBorder="1" applyProtection="1"/>
    <xf numFmtId="2" fontId="2" fillId="0" borderId="17" xfId="3" applyNumberFormat="1" applyFont="1" applyBorder="1" applyProtection="1"/>
    <xf numFmtId="2" fontId="2" fillId="5" borderId="52" xfId="3" applyNumberFormat="1" applyFont="1" applyFill="1" applyBorder="1" applyProtection="1"/>
    <xf numFmtId="2" fontId="2" fillId="5" borderId="53" xfId="3" applyNumberFormat="1" applyFont="1" applyFill="1" applyBorder="1" applyProtection="1"/>
    <xf numFmtId="43" fontId="2" fillId="0" borderId="51" xfId="1" applyFont="1" applyFill="1" applyBorder="1" applyProtection="1">
      <protection locked="0"/>
    </xf>
    <xf numFmtId="43" fontId="2" fillId="0" borderId="52" xfId="1" applyFont="1" applyFill="1" applyBorder="1" applyProtection="1">
      <protection locked="0"/>
    </xf>
    <xf numFmtId="43" fontId="4" fillId="0" borderId="51" xfId="1" applyFont="1" applyFill="1" applyBorder="1" applyProtection="1">
      <protection locked="0"/>
    </xf>
    <xf numFmtId="43" fontId="2" fillId="0" borderId="53" xfId="1" applyFont="1" applyFill="1" applyBorder="1" applyProtection="1">
      <protection locked="0"/>
    </xf>
    <xf numFmtId="2" fontId="20" fillId="0" borderId="27" xfId="3" applyNumberFormat="1" applyFont="1" applyBorder="1" applyProtection="1"/>
    <xf numFmtId="2" fontId="4" fillId="0" borderId="28" xfId="3" applyNumberFormat="1" applyFont="1" applyBorder="1" applyProtection="1"/>
    <xf numFmtId="0" fontId="19" fillId="0" borderId="0" xfId="2" applyFont="1" applyAlignment="1" applyProtection="1">
      <alignment horizontal="center"/>
    </xf>
    <xf numFmtId="0" fontId="5" fillId="0" borderId="0" xfId="3" applyFont="1" applyBorder="1" applyAlignment="1" applyProtection="1">
      <alignment horizontal="center"/>
    </xf>
    <xf numFmtId="0" fontId="4" fillId="0" borderId="0" xfId="3" applyFont="1" applyBorder="1" applyAlignment="1" applyProtection="1">
      <alignment horizontal="center"/>
    </xf>
    <xf numFmtId="0" fontId="2" fillId="0" borderId="0" xfId="3" applyFont="1" applyBorder="1" applyAlignment="1" applyProtection="1">
      <alignment horizontal="center"/>
    </xf>
    <xf numFmtId="0" fontId="4" fillId="0" borderId="54" xfId="3" applyFont="1" applyFill="1" applyBorder="1" applyAlignment="1" applyProtection="1">
      <alignment horizontal="center" wrapText="1"/>
    </xf>
    <xf numFmtId="43" fontId="2" fillId="0" borderId="54" xfId="1" applyFont="1" applyFill="1" applyBorder="1" applyProtection="1">
      <protection locked="0"/>
    </xf>
    <xf numFmtId="2" fontId="2" fillId="5" borderId="54" xfId="3" applyNumberFormat="1" applyFont="1" applyFill="1" applyBorder="1" applyProtection="1"/>
    <xf numFmtId="0" fontId="0" fillId="0" borderId="0" xfId="0" applyProtection="1"/>
    <xf numFmtId="0" fontId="0" fillId="0" borderId="19" xfId="0" applyBorder="1" applyProtection="1"/>
    <xf numFmtId="0" fontId="0" fillId="0" borderId="20" xfId="0" applyBorder="1" applyProtection="1"/>
    <xf numFmtId="0" fontId="0" fillId="0" borderId="20" xfId="0" applyBorder="1" applyAlignment="1" applyProtection="1">
      <alignment horizontal="right"/>
    </xf>
    <xf numFmtId="0" fontId="0" fillId="0" borderId="30" xfId="0" applyBorder="1" applyProtection="1"/>
    <xf numFmtId="0" fontId="0" fillId="0" borderId="21" xfId="0" applyBorder="1" applyProtection="1"/>
    <xf numFmtId="0" fontId="0" fillId="0" borderId="0" xfId="0" applyBorder="1" applyProtection="1"/>
    <xf numFmtId="0" fontId="1" fillId="3" borderId="5" xfId="0" applyFont="1" applyFill="1" applyBorder="1" applyProtection="1">
      <protection locked="0"/>
    </xf>
    <xf numFmtId="0" fontId="0" fillId="0" borderId="32" xfId="0" applyBorder="1" applyProtection="1"/>
    <xf numFmtId="0" fontId="0" fillId="0" borderId="0" xfId="0" applyBorder="1" applyAlignment="1" applyProtection="1">
      <alignment horizontal="right"/>
    </xf>
    <xf numFmtId="0" fontId="0" fillId="3" borderId="5" xfId="0" applyFill="1" applyBorder="1" applyAlignment="1" applyProtection="1">
      <alignment horizontal="left"/>
      <protection locked="0"/>
    </xf>
    <xf numFmtId="0" fontId="0" fillId="0" borderId="0" xfId="0" applyBorder="1" applyAlignment="1" applyProtection="1">
      <alignment horizontal="left"/>
    </xf>
    <xf numFmtId="0" fontId="0" fillId="3" borderId="5" xfId="0" applyFill="1" applyBorder="1" applyProtection="1">
      <protection locked="0"/>
    </xf>
    <xf numFmtId="0" fontId="0" fillId="0" borderId="1" xfId="0" applyBorder="1" applyProtection="1"/>
    <xf numFmtId="0" fontId="0" fillId="0" borderId="2" xfId="0" applyBorder="1" applyProtection="1"/>
    <xf numFmtId="0" fontId="0" fillId="0" borderId="2" xfId="0" applyBorder="1" applyAlignment="1" applyProtection="1">
      <alignment horizontal="right"/>
    </xf>
    <xf numFmtId="0" fontId="0" fillId="0" borderId="3" xfId="0" applyBorder="1" applyProtection="1"/>
    <xf numFmtId="0" fontId="0" fillId="0" borderId="0" xfId="0" applyAlignment="1" applyProtection="1">
      <alignment horizontal="right"/>
    </xf>
    <xf numFmtId="0" fontId="0" fillId="0" borderId="0" xfId="0" applyAlignment="1">
      <alignment vertical="top"/>
    </xf>
    <xf numFmtId="0" fontId="7" fillId="0" borderId="55" xfId="0" applyFont="1" applyBorder="1" applyAlignment="1">
      <alignment horizontal="left" vertical="top"/>
    </xf>
    <xf numFmtId="0" fontId="1" fillId="0" borderId="55" xfId="0" applyFont="1" applyBorder="1" applyAlignment="1">
      <alignment vertical="top" wrapText="1"/>
    </xf>
    <xf numFmtId="0" fontId="7" fillId="0" borderId="55" xfId="0" applyFont="1" applyBorder="1" applyAlignment="1">
      <alignment horizontal="center" vertical="top"/>
    </xf>
    <xf numFmtId="0" fontId="1" fillId="8" borderId="55" xfId="0" applyFont="1" applyFill="1" applyBorder="1" applyAlignment="1">
      <alignment vertical="top" wrapText="1"/>
    </xf>
    <xf numFmtId="0" fontId="7" fillId="0" borderId="0" xfId="0" applyFont="1" applyBorder="1" applyAlignment="1">
      <alignment horizontal="center" vertical="top"/>
    </xf>
    <xf numFmtId="0" fontId="7" fillId="0" borderId="0" xfId="0" applyFont="1" applyBorder="1" applyAlignment="1">
      <alignment horizontal="left" vertical="top"/>
    </xf>
    <xf numFmtId="0" fontId="1" fillId="0" borderId="0" xfId="0" applyFont="1" applyBorder="1" applyAlignment="1">
      <alignment vertical="top" wrapText="1"/>
    </xf>
    <xf numFmtId="0" fontId="7" fillId="0" borderId="0" xfId="0" applyFont="1" applyAlignment="1">
      <alignment horizontal="center" vertical="top"/>
    </xf>
    <xf numFmtId="0" fontId="7" fillId="0" borderId="0" xfId="0" applyFont="1" applyAlignment="1">
      <alignment horizontal="left" vertical="top"/>
    </xf>
    <xf numFmtId="0" fontId="0" fillId="0" borderId="0" xfId="0" applyAlignment="1">
      <alignment vertical="top" wrapText="1"/>
    </xf>
    <xf numFmtId="0" fontId="0" fillId="0" borderId="55" xfId="0" applyBorder="1" applyAlignment="1">
      <alignment vertical="top" wrapText="1"/>
    </xf>
    <xf numFmtId="0" fontId="0" fillId="0" borderId="0" xfId="0" applyAlignment="1">
      <alignment horizontal="left" vertical="top"/>
    </xf>
    <xf numFmtId="0" fontId="0" fillId="0" borderId="0" xfId="0" applyAlignment="1">
      <alignment horizontal="centerContinuous"/>
    </xf>
    <xf numFmtId="0" fontId="0" fillId="0" borderId="56" xfId="0" applyBorder="1"/>
    <xf numFmtId="0" fontId="0" fillId="0" borderId="57" xfId="0" applyBorder="1"/>
    <xf numFmtId="0" fontId="1" fillId="0" borderId="57" xfId="0" applyFont="1" applyBorder="1"/>
    <xf numFmtId="0" fontId="18" fillId="0" borderId="0" xfId="0" applyFont="1"/>
    <xf numFmtId="0" fontId="0" fillId="0" borderId="58" xfId="0" applyBorder="1"/>
    <xf numFmtId="0" fontId="0" fillId="0" borderId="59" xfId="0" applyBorder="1"/>
    <xf numFmtId="0" fontId="19" fillId="0" borderId="0" xfId="2" applyFont="1" applyAlignment="1" applyProtection="1">
      <alignment horizontal="left"/>
    </xf>
    <xf numFmtId="0" fontId="1" fillId="0" borderId="33" xfId="0" applyFont="1" applyBorder="1" applyProtection="1"/>
    <xf numFmtId="0" fontId="1" fillId="0" borderId="5" xfId="0" applyFont="1" applyFill="1" applyBorder="1" applyAlignment="1" applyProtection="1">
      <alignment horizontal="center"/>
    </xf>
    <xf numFmtId="2" fontId="2" fillId="0" borderId="17" xfId="3" applyNumberFormat="1" applyFont="1" applyFill="1" applyBorder="1" applyProtection="1"/>
    <xf numFmtId="0" fontId="4" fillId="7" borderId="22" xfId="3" applyFont="1" applyFill="1" applyBorder="1" applyAlignment="1" applyProtection="1">
      <alignment horizontal="center"/>
    </xf>
    <xf numFmtId="0" fontId="4" fillId="7" borderId="13" xfId="3" applyFont="1" applyFill="1" applyBorder="1" applyAlignment="1" applyProtection="1">
      <alignment horizontal="center"/>
    </xf>
    <xf numFmtId="0" fontId="2" fillId="2" borderId="26" xfId="3" applyFont="1" applyFill="1" applyBorder="1" applyAlignment="1" applyProtection="1"/>
    <xf numFmtId="0" fontId="4" fillId="7" borderId="26" xfId="3" applyFont="1" applyFill="1" applyBorder="1" applyAlignment="1" applyProtection="1">
      <alignment horizontal="center"/>
    </xf>
    <xf numFmtId="0" fontId="4" fillId="7" borderId="25" xfId="3" applyFont="1" applyFill="1" applyBorder="1" applyAlignment="1" applyProtection="1">
      <alignment horizontal="center"/>
    </xf>
    <xf numFmtId="166" fontId="2" fillId="0" borderId="0" xfId="0" applyNumberFormat="1" applyFont="1" applyFill="1" applyBorder="1" applyProtection="1"/>
    <xf numFmtId="0" fontId="14" fillId="0" borderId="0" xfId="0" applyFont="1" applyBorder="1" applyAlignment="1" applyProtection="1">
      <alignment horizontal="right"/>
    </xf>
    <xf numFmtId="2" fontId="1" fillId="0" borderId="17" xfId="0" applyNumberFormat="1" applyFont="1" applyBorder="1" applyProtection="1"/>
    <xf numFmtId="0" fontId="1" fillId="0" borderId="50" xfId="0" applyFont="1" applyBorder="1" applyAlignment="1" applyProtection="1"/>
    <xf numFmtId="0" fontId="6" fillId="0" borderId="50" xfId="3" applyFont="1" applyFill="1" applyBorder="1" applyAlignment="1" applyProtection="1"/>
    <xf numFmtId="0" fontId="2" fillId="0" borderId="50" xfId="3" applyFont="1" applyBorder="1" applyAlignment="1" applyProtection="1"/>
    <xf numFmtId="0" fontId="1" fillId="0" borderId="50" xfId="0" applyFont="1" applyBorder="1" applyProtection="1"/>
    <xf numFmtId="0" fontId="14" fillId="0" borderId="0" xfId="0" applyFont="1" applyBorder="1" applyAlignment="1" applyProtection="1"/>
    <xf numFmtId="2" fontId="1" fillId="0" borderId="13" xfId="0" applyNumberFormat="1" applyFont="1" applyBorder="1" applyProtection="1"/>
    <xf numFmtId="0" fontId="1" fillId="0" borderId="0" xfId="0" applyFont="1" applyFill="1" applyBorder="1" applyProtection="1"/>
    <xf numFmtId="164" fontId="2" fillId="7" borderId="18" xfId="3" applyNumberFormat="1" applyFont="1" applyFill="1" applyBorder="1" applyAlignment="1" applyProtection="1">
      <alignment horizontal="right"/>
    </xf>
    <xf numFmtId="0" fontId="2" fillId="0" borderId="29" xfId="3" applyFont="1" applyBorder="1" applyAlignment="1" applyProtection="1">
      <alignment horizontal="right"/>
    </xf>
    <xf numFmtId="0" fontId="4" fillId="0" borderId="31" xfId="3" applyFont="1" applyBorder="1" applyAlignment="1" applyProtection="1">
      <alignment horizontal="center"/>
    </xf>
    <xf numFmtId="2" fontId="20" fillId="0" borderId="31" xfId="3" applyNumberFormat="1" applyFont="1" applyBorder="1" applyProtection="1"/>
    <xf numFmtId="2" fontId="4" fillId="0" borderId="69" xfId="3" applyNumberFormat="1" applyFont="1" applyBorder="1" applyProtection="1"/>
    <xf numFmtId="0" fontId="1" fillId="0" borderId="55" xfId="0" applyFont="1" applyBorder="1" applyAlignment="1">
      <alignment horizontal="center" vertical="top"/>
    </xf>
    <xf numFmtId="0" fontId="0" fillId="0" borderId="0" xfId="0" applyAlignment="1">
      <alignment horizontal="center" vertical="top"/>
    </xf>
    <xf numFmtId="0" fontId="26" fillId="0" borderId="55" xfId="0" applyFont="1" applyBorder="1" applyAlignment="1">
      <alignment horizontal="center" vertical="top"/>
    </xf>
    <xf numFmtId="0" fontId="2" fillId="7" borderId="18" xfId="3" applyFont="1" applyFill="1" applyBorder="1" applyAlignment="1" applyProtection="1">
      <alignment horizontal="right"/>
    </xf>
    <xf numFmtId="2" fontId="20" fillId="7" borderId="22" xfId="3" applyNumberFormat="1" applyFont="1" applyFill="1" applyBorder="1" applyProtection="1"/>
    <xf numFmtId="2" fontId="4" fillId="7" borderId="13" xfId="3" applyNumberFormat="1" applyFont="1" applyFill="1" applyBorder="1" applyProtection="1"/>
    <xf numFmtId="2" fontId="20" fillId="0" borderId="70" xfId="3" applyNumberFormat="1" applyFont="1" applyBorder="1" applyProtection="1"/>
    <xf numFmtId="0" fontId="2" fillId="0" borderId="18" xfId="3" applyFont="1" applyBorder="1" applyAlignment="1" applyProtection="1">
      <alignment horizontal="right"/>
    </xf>
    <xf numFmtId="49" fontId="2" fillId="0" borderId="42" xfId="3" applyNumberFormat="1" applyFont="1" applyBorder="1" applyAlignment="1" applyProtection="1">
      <alignment horizontal="right"/>
    </xf>
    <xf numFmtId="0" fontId="4" fillId="0" borderId="47" xfId="3" applyFont="1" applyBorder="1" applyAlignment="1" applyProtection="1">
      <alignment horizontal="center"/>
    </xf>
    <xf numFmtId="2" fontId="20" fillId="0" borderId="47" xfId="3" applyNumberFormat="1" applyFont="1" applyBorder="1" applyProtection="1"/>
    <xf numFmtId="2" fontId="4" fillId="0" borderId="48" xfId="3" applyNumberFormat="1" applyFont="1" applyBorder="1" applyProtection="1"/>
    <xf numFmtId="2" fontId="20" fillId="7" borderId="26" xfId="3" applyNumberFormat="1" applyFont="1" applyFill="1" applyBorder="1" applyProtection="1"/>
    <xf numFmtId="2" fontId="4" fillId="7" borderId="25" xfId="3" applyNumberFormat="1" applyFont="1" applyFill="1" applyBorder="1" applyProtection="1"/>
    <xf numFmtId="0" fontId="4" fillId="2" borderId="26" xfId="3" applyFont="1" applyFill="1" applyBorder="1" applyAlignment="1" applyProtection="1">
      <alignment horizontal="center"/>
    </xf>
    <xf numFmtId="43" fontId="2" fillId="0" borderId="66" xfId="1" applyFont="1" applyFill="1" applyBorder="1" applyProtection="1">
      <protection locked="0"/>
    </xf>
    <xf numFmtId="43" fontId="2" fillId="0" borderId="73" xfId="1" applyFont="1" applyFill="1" applyBorder="1" applyProtection="1">
      <protection locked="0"/>
    </xf>
    <xf numFmtId="43" fontId="4" fillId="0" borderId="53" xfId="1" applyFont="1" applyFill="1" applyBorder="1" applyAlignment="1" applyProtection="1">
      <alignment horizontal="center"/>
      <protection locked="0"/>
    </xf>
    <xf numFmtId="43" fontId="4" fillId="0" borderId="54" xfId="1" applyFont="1" applyFill="1" applyBorder="1" applyAlignment="1" applyProtection="1">
      <alignment horizontal="center"/>
      <protection locked="0"/>
    </xf>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0" borderId="51" xfId="3" applyFont="1" applyFill="1" applyBorder="1" applyAlignment="1" applyProtection="1">
      <alignment horizontal="center"/>
    </xf>
    <xf numFmtId="0" fontId="7" fillId="6" borderId="20" xfId="0" applyFont="1" applyFill="1" applyBorder="1" applyAlignment="1" applyProtection="1">
      <alignment horizontal="center"/>
    </xf>
    <xf numFmtId="0" fontId="4" fillId="0" borderId="0" xfId="3" applyFont="1" applyFill="1" applyBorder="1" applyAlignment="1" applyProtection="1">
      <alignment horizontal="center"/>
    </xf>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0" borderId="51" xfId="3" applyFont="1" applyFill="1" applyBorder="1" applyAlignment="1" applyProtection="1">
      <alignment horizontal="center"/>
    </xf>
    <xf numFmtId="0" fontId="7" fillId="6" borderId="20" xfId="0" applyFont="1" applyFill="1" applyBorder="1" applyAlignment="1" applyProtection="1">
      <alignment horizontal="center"/>
    </xf>
    <xf numFmtId="0" fontId="4" fillId="0" borderId="0" xfId="3" applyFont="1" applyFill="1" applyBorder="1" applyAlignment="1" applyProtection="1">
      <alignment horizontal="center"/>
    </xf>
    <xf numFmtId="0" fontId="4" fillId="0" borderId="0" xfId="3" applyFont="1" applyFill="1" applyBorder="1" applyAlignment="1" applyProtection="1">
      <alignment horizontal="center" wrapText="1"/>
    </xf>
    <xf numFmtId="43" fontId="2" fillId="5" borderId="51" xfId="1" applyFont="1" applyFill="1" applyBorder="1" applyProtection="1"/>
    <xf numFmtId="0" fontId="4" fillId="0" borderId="0" xfId="3" applyFont="1" applyFill="1" applyBorder="1" applyAlignment="1" applyProtection="1"/>
    <xf numFmtId="43" fontId="2" fillId="0" borderId="0" xfId="1" applyFont="1" applyFill="1" applyBorder="1" applyProtection="1">
      <protection locked="0"/>
    </xf>
    <xf numFmtId="43" fontId="4" fillId="0" borderId="0" xfId="1" applyFont="1" applyFill="1" applyBorder="1" applyProtection="1">
      <protection locked="0"/>
    </xf>
    <xf numFmtId="0" fontId="12" fillId="0" borderId="0" xfId="3" applyFont="1" applyFill="1" applyBorder="1" applyAlignment="1" applyProtection="1"/>
    <xf numFmtId="0" fontId="7" fillId="0" borderId="60" xfId="0" applyFont="1" applyBorder="1" applyAlignment="1">
      <alignment horizontal="left" vertical="top"/>
    </xf>
    <xf numFmtId="0" fontId="1" fillId="0" borderId="74" xfId="0" applyFont="1" applyBorder="1" applyAlignment="1">
      <alignment vertical="top" wrapText="1"/>
    </xf>
    <xf numFmtId="0" fontId="23" fillId="0" borderId="5" xfId="0" applyFont="1" applyBorder="1"/>
    <xf numFmtId="0" fontId="1" fillId="0" borderId="55" xfId="0" applyFont="1" applyFill="1" applyBorder="1" applyAlignment="1">
      <alignment horizontal="left" vertical="top" wrapText="1"/>
    </xf>
    <xf numFmtId="0" fontId="7" fillId="0" borderId="55" xfId="0" applyFont="1" applyFill="1" applyBorder="1" applyAlignment="1">
      <alignment horizontal="center" vertical="top"/>
    </xf>
    <xf numFmtId="0" fontId="7" fillId="0" borderId="55" xfId="0" applyFont="1" applyFill="1" applyBorder="1" applyAlignment="1">
      <alignment horizontal="left" vertical="top"/>
    </xf>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0" borderId="51" xfId="3" applyFont="1" applyFill="1" applyBorder="1" applyAlignment="1" applyProtection="1">
      <alignment horizontal="center"/>
    </xf>
    <xf numFmtId="0" fontId="2" fillId="7" borderId="39" xfId="3" applyFont="1" applyFill="1" applyBorder="1" applyAlignment="1" applyProtection="1">
      <alignment horizontal="left"/>
    </xf>
    <xf numFmtId="0" fontId="2" fillId="7" borderId="40" xfId="3" applyFont="1" applyFill="1" applyBorder="1" applyAlignment="1" applyProtection="1">
      <alignment horizontal="left"/>
    </xf>
    <xf numFmtId="0" fontId="2" fillId="7" borderId="41" xfId="3" applyFont="1" applyFill="1" applyBorder="1" applyAlignment="1" applyProtection="1">
      <alignment horizontal="left"/>
    </xf>
    <xf numFmtId="0" fontId="7" fillId="6" borderId="20" xfId="0" applyFont="1" applyFill="1" applyBorder="1" applyAlignment="1" applyProtection="1">
      <alignment horizontal="center"/>
    </xf>
    <xf numFmtId="0" fontId="4" fillId="0" borderId="68" xfId="3" applyFont="1" applyFill="1" applyBorder="1" applyAlignment="1" applyProtection="1">
      <alignment horizontal="center" wrapText="1"/>
    </xf>
    <xf numFmtId="43" fontId="2" fillId="0" borderId="68" xfId="1" applyFont="1" applyFill="1" applyBorder="1" applyProtection="1">
      <protection locked="0"/>
    </xf>
    <xf numFmtId="0" fontId="4" fillId="0" borderId="75" xfId="3" applyFont="1" applyFill="1" applyBorder="1" applyAlignment="1" applyProtection="1">
      <alignment horizontal="center" wrapText="1"/>
    </xf>
    <xf numFmtId="43" fontId="2" fillId="0" borderId="75" xfId="1" applyFont="1" applyFill="1" applyBorder="1" applyProtection="1">
      <protection locked="0"/>
    </xf>
    <xf numFmtId="2" fontId="2" fillId="5" borderId="75" xfId="3" applyNumberFormat="1" applyFont="1" applyFill="1" applyBorder="1" applyProtection="1"/>
    <xf numFmtId="2" fontId="28" fillId="0" borderId="5" xfId="3" applyNumberFormat="1" applyFont="1" applyBorder="1" applyProtection="1"/>
    <xf numFmtId="2" fontId="28" fillId="0" borderId="22" xfId="3" applyNumberFormat="1" applyFont="1" applyBorder="1" applyProtection="1"/>
    <xf numFmtId="0" fontId="4" fillId="0" borderId="0" xfId="3" applyFont="1" applyFill="1" applyBorder="1" applyAlignment="1" applyProtection="1">
      <alignment horizontal="left" wrapText="1"/>
    </xf>
    <xf numFmtId="43" fontId="4" fillId="0" borderId="0" xfId="1" applyFont="1" applyFill="1" applyBorder="1" applyAlignment="1" applyProtection="1">
      <alignment horizontal="center"/>
      <protection locked="0"/>
    </xf>
    <xf numFmtId="0" fontId="1" fillId="0" borderId="0" xfId="0" applyFont="1" applyAlignment="1" applyProtection="1">
      <alignment horizontal="right" vertical="center"/>
    </xf>
    <xf numFmtId="0" fontId="7" fillId="0" borderId="57" xfId="0" applyFont="1" applyBorder="1"/>
    <xf numFmtId="0" fontId="2" fillId="0" borderId="19" xfId="3" applyFont="1" applyBorder="1" applyAlignment="1" applyProtection="1">
      <alignment horizontal="left"/>
    </xf>
    <xf numFmtId="0" fontId="2" fillId="0" borderId="20" xfId="3" applyFont="1" applyBorder="1" applyAlignment="1" applyProtection="1">
      <alignment horizontal="left"/>
    </xf>
    <xf numFmtId="0" fontId="2" fillId="0" borderId="30" xfId="3" applyFont="1" applyBorder="1" applyAlignment="1" applyProtection="1">
      <alignment horizontal="left"/>
    </xf>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2" fillId="7" borderId="39" xfId="3" applyFont="1" applyFill="1" applyBorder="1" applyAlignment="1" applyProtection="1">
      <alignment horizontal="left"/>
    </xf>
    <xf numFmtId="0" fontId="2" fillId="7" borderId="40" xfId="3" applyFont="1" applyFill="1" applyBorder="1" applyAlignment="1" applyProtection="1">
      <alignment horizontal="left"/>
    </xf>
    <xf numFmtId="0" fontId="2" fillId="7" borderId="41" xfId="3" applyFont="1" applyFill="1" applyBorder="1" applyAlignment="1" applyProtection="1">
      <alignment horizontal="left"/>
    </xf>
    <xf numFmtId="0" fontId="2" fillId="0" borderId="19" xfId="3" applyFont="1" applyBorder="1" applyAlignment="1" applyProtection="1">
      <alignment horizontal="left"/>
    </xf>
    <xf numFmtId="0" fontId="2" fillId="0" borderId="20" xfId="3" applyFont="1" applyBorder="1" applyAlignment="1" applyProtection="1">
      <alignment horizontal="left"/>
    </xf>
    <xf numFmtId="0" fontId="2" fillId="0" borderId="30" xfId="3" applyFont="1" applyBorder="1" applyAlignment="1" applyProtection="1">
      <alignment horizontal="left"/>
    </xf>
    <xf numFmtId="0" fontId="4" fillId="0" borderId="0" xfId="3" applyFont="1" applyFill="1" applyBorder="1" applyAlignment="1" applyProtection="1">
      <alignment horizontal="center" wrapText="1"/>
    </xf>
    <xf numFmtId="0" fontId="1" fillId="17" borderId="0" xfId="0" applyFont="1" applyFill="1" applyBorder="1" applyProtection="1"/>
    <xf numFmtId="0" fontId="2" fillId="17" borderId="0" xfId="3" applyFont="1" applyFill="1" applyBorder="1" applyProtection="1"/>
    <xf numFmtId="0" fontId="4" fillId="17" borderId="0" xfId="3" applyFont="1" applyFill="1" applyBorder="1" applyAlignment="1" applyProtection="1">
      <alignment horizontal="center" wrapText="1"/>
    </xf>
    <xf numFmtId="0" fontId="4" fillId="17" borderId="0" xfId="3" applyFont="1" applyFill="1" applyBorder="1" applyAlignment="1" applyProtection="1">
      <alignment horizontal="left" wrapText="1"/>
    </xf>
    <xf numFmtId="43" fontId="4" fillId="17" borderId="0" xfId="1" applyFont="1" applyFill="1" applyBorder="1" applyAlignment="1" applyProtection="1">
      <alignment horizontal="center"/>
      <protection locked="0"/>
    </xf>
    <xf numFmtId="166" fontId="2" fillId="17" borderId="0" xfId="0" applyNumberFormat="1" applyFont="1" applyFill="1" applyBorder="1" applyProtection="1"/>
    <xf numFmtId="43" fontId="2" fillId="17" borderId="0" xfId="1" applyFont="1" applyFill="1" applyBorder="1" applyProtection="1">
      <protection locked="0"/>
    </xf>
    <xf numFmtId="43" fontId="4" fillId="17" borderId="0" xfId="1" applyFont="1" applyFill="1" applyBorder="1" applyProtection="1">
      <protection locked="0"/>
    </xf>
    <xf numFmtId="2" fontId="2" fillId="17" borderId="0" xfId="3" applyNumberFormat="1" applyFont="1" applyFill="1" applyBorder="1" applyProtection="1"/>
    <xf numFmtId="0" fontId="29" fillId="15" borderId="0" xfId="0" applyFont="1" applyFill="1" applyAlignment="1">
      <alignment horizontal="center" vertical="center" wrapText="1"/>
    </xf>
    <xf numFmtId="0" fontId="30" fillId="16" borderId="0" xfId="0" applyFont="1" applyFill="1" applyAlignment="1">
      <alignment horizontal="left" vertical="top" wrapText="1"/>
    </xf>
    <xf numFmtId="0" fontId="30" fillId="17" borderId="0" xfId="0" applyFont="1" applyFill="1" applyAlignment="1">
      <alignment horizontal="left" vertical="top" wrapText="1"/>
    </xf>
    <xf numFmtId="0" fontId="31" fillId="16" borderId="0" xfId="0" applyFont="1" applyFill="1" applyAlignment="1">
      <alignment horizontal="left" vertical="top" wrapText="1"/>
    </xf>
    <xf numFmtId="0" fontId="30" fillId="17" borderId="0" xfId="0" applyNumberFormat="1" applyFont="1" applyFill="1" applyAlignment="1">
      <alignment horizontal="left" vertical="top" wrapText="1"/>
    </xf>
    <xf numFmtId="16" fontId="30" fillId="16" borderId="0" xfId="0" quotePrefix="1" applyNumberFormat="1" applyFont="1" applyFill="1" applyAlignment="1">
      <alignment horizontal="left" vertical="top" wrapText="1"/>
    </xf>
    <xf numFmtId="0" fontId="30" fillId="17" borderId="0" xfId="0" quotePrefix="1" applyNumberFormat="1" applyFont="1" applyFill="1" applyAlignment="1">
      <alignment horizontal="left" vertical="top" wrapText="1"/>
    </xf>
    <xf numFmtId="16" fontId="30" fillId="17" borderId="0" xfId="0" quotePrefix="1" applyNumberFormat="1" applyFont="1" applyFill="1" applyAlignment="1">
      <alignment horizontal="left" vertical="top" wrapText="1"/>
    </xf>
    <xf numFmtId="0" fontId="30" fillId="16" borderId="0" xfId="0" quotePrefix="1" applyNumberFormat="1" applyFont="1" applyFill="1" applyAlignment="1">
      <alignment horizontal="left" vertical="top" wrapText="1"/>
    </xf>
    <xf numFmtId="0" fontId="31" fillId="16" borderId="0" xfId="0" quotePrefix="1" applyNumberFormat="1" applyFont="1" applyFill="1" applyAlignment="1">
      <alignment horizontal="left" vertical="top" wrapText="1"/>
    </xf>
    <xf numFmtId="0" fontId="2" fillId="0" borderId="34" xfId="3" applyFont="1" applyBorder="1" applyAlignment="1" applyProtection="1">
      <alignment horizontal="center"/>
      <protection locked="0"/>
    </xf>
    <xf numFmtId="0" fontId="2" fillId="0" borderId="35" xfId="3" applyFont="1" applyBorder="1" applyAlignment="1" applyProtection="1">
      <alignment horizontal="center"/>
      <protection locked="0"/>
    </xf>
    <xf numFmtId="14" fontId="1" fillId="0" borderId="5" xfId="0" applyNumberFormat="1" applyFont="1" applyBorder="1" applyAlignment="1" applyProtection="1">
      <alignment horizontal="center"/>
    </xf>
    <xf numFmtId="0" fontId="1" fillId="0" borderId="5" xfId="0" applyFont="1" applyBorder="1" applyAlignment="1" applyProtection="1">
      <alignment horizontal="center"/>
    </xf>
    <xf numFmtId="0" fontId="7" fillId="4" borderId="5" xfId="0" applyFont="1" applyFill="1" applyBorder="1" applyAlignment="1">
      <alignment horizontal="center"/>
    </xf>
    <xf numFmtId="0" fontId="16" fillId="4" borderId="60" xfId="0" applyFont="1" applyFill="1" applyBorder="1" applyAlignment="1">
      <alignment horizontal="center"/>
    </xf>
    <xf numFmtId="0" fontId="16" fillId="4" borderId="62" xfId="0" applyFont="1" applyFill="1" applyBorder="1" applyAlignment="1">
      <alignment horizontal="center"/>
    </xf>
    <xf numFmtId="0" fontId="33" fillId="19" borderId="60" xfId="0" applyFont="1" applyFill="1" applyBorder="1" applyAlignment="1" applyProtection="1">
      <alignment horizontal="center" vertical="center"/>
    </xf>
    <xf numFmtId="0" fontId="33" fillId="19" borderId="62" xfId="0" applyFont="1" applyFill="1" applyBorder="1" applyAlignment="1" applyProtection="1">
      <alignment horizontal="center" vertical="center"/>
    </xf>
    <xf numFmtId="0" fontId="32" fillId="18" borderId="19" xfId="0" applyFont="1" applyFill="1" applyBorder="1" applyAlignment="1">
      <alignment horizontal="center" wrapText="1"/>
    </xf>
    <xf numFmtId="0" fontId="32" fillId="18" borderId="20" xfId="0" applyFont="1" applyFill="1" applyBorder="1" applyAlignment="1">
      <alignment horizontal="center" wrapText="1"/>
    </xf>
    <xf numFmtId="0" fontId="32" fillId="18" borderId="30" xfId="0" applyFont="1" applyFill="1" applyBorder="1" applyAlignment="1">
      <alignment horizontal="center" wrapText="1"/>
    </xf>
    <xf numFmtId="0" fontId="32" fillId="18" borderId="1" xfId="0" applyFont="1" applyFill="1" applyBorder="1" applyAlignment="1">
      <alignment horizontal="center" wrapText="1"/>
    </xf>
    <xf numFmtId="0" fontId="32" fillId="18" borderId="2" xfId="0" applyFont="1" applyFill="1" applyBorder="1" applyAlignment="1">
      <alignment horizontal="center" wrapText="1"/>
    </xf>
    <xf numFmtId="0" fontId="32" fillId="18" borderId="3" xfId="0" applyFont="1" applyFill="1" applyBorder="1" applyAlignment="1">
      <alignment horizontal="center" wrapText="1"/>
    </xf>
    <xf numFmtId="0" fontId="16" fillId="0" borderId="0" xfId="0" applyFont="1" applyAlignment="1">
      <alignment horizontal="center"/>
    </xf>
    <xf numFmtId="0" fontId="31" fillId="0" borderId="0" xfId="0" applyFont="1" applyAlignment="1">
      <alignment horizontal="center" vertical="center" wrapText="1"/>
    </xf>
    <xf numFmtId="0" fontId="30" fillId="0" borderId="0" xfId="0" applyFont="1" applyAlignment="1">
      <alignment horizontal="left" vertical="center" wrapText="1"/>
    </xf>
    <xf numFmtId="0" fontId="15" fillId="9" borderId="63" xfId="0" applyFont="1" applyFill="1" applyBorder="1" applyAlignment="1">
      <alignment horizontal="center" vertical="top"/>
    </xf>
    <xf numFmtId="0" fontId="15" fillId="9" borderId="64" xfId="0" applyFont="1" applyFill="1" applyBorder="1" applyAlignment="1">
      <alignment horizontal="center" vertical="top"/>
    </xf>
    <xf numFmtId="0" fontId="15" fillId="9" borderId="65" xfId="0" applyFont="1" applyFill="1" applyBorder="1" applyAlignment="1">
      <alignment horizontal="center" vertical="top"/>
    </xf>
    <xf numFmtId="0" fontId="15" fillId="4" borderId="63" xfId="0" applyFont="1" applyFill="1" applyBorder="1" applyAlignment="1">
      <alignment horizontal="center" vertical="top"/>
    </xf>
    <xf numFmtId="0" fontId="15" fillId="4" borderId="64" xfId="0" applyFont="1" applyFill="1" applyBorder="1" applyAlignment="1">
      <alignment horizontal="center" vertical="top"/>
    </xf>
    <xf numFmtId="0" fontId="15" fillId="4" borderId="65" xfId="0" applyFont="1" applyFill="1" applyBorder="1" applyAlignment="1">
      <alignment horizontal="center" vertical="top"/>
    </xf>
    <xf numFmtId="0" fontId="15" fillId="7" borderId="55" xfId="0" applyFont="1" applyFill="1" applyBorder="1" applyAlignment="1">
      <alignment horizontal="center" vertical="top"/>
    </xf>
    <xf numFmtId="0" fontId="21" fillId="0" borderId="0" xfId="0" applyFont="1" applyAlignment="1">
      <alignment horizontal="center" vertical="top"/>
    </xf>
    <xf numFmtId="0" fontId="15" fillId="13" borderId="63" xfId="0" applyFont="1" applyFill="1" applyBorder="1" applyAlignment="1">
      <alignment horizontal="center" vertical="top"/>
    </xf>
    <xf numFmtId="0" fontId="15" fillId="13" borderId="64" xfId="0" applyFont="1" applyFill="1" applyBorder="1" applyAlignment="1">
      <alignment horizontal="center" vertical="top"/>
    </xf>
    <xf numFmtId="0" fontId="15" fillId="13" borderId="65" xfId="0" applyFont="1" applyFill="1" applyBorder="1" applyAlignment="1">
      <alignment horizontal="center" vertical="top"/>
    </xf>
    <xf numFmtId="0" fontId="1" fillId="12" borderId="60" xfId="0" applyFont="1" applyFill="1" applyBorder="1" applyAlignment="1">
      <alignment horizontal="left" vertical="top" wrapText="1"/>
    </xf>
    <xf numFmtId="0" fontId="1" fillId="12" borderId="61" xfId="0" applyFont="1" applyFill="1" applyBorder="1" applyAlignment="1">
      <alignment horizontal="left" vertical="top"/>
    </xf>
    <xf numFmtId="0" fontId="1" fillId="12" borderId="62" xfId="0" applyFont="1" applyFill="1" applyBorder="1" applyAlignment="1">
      <alignment horizontal="left" vertical="top"/>
    </xf>
    <xf numFmtId="0" fontId="24" fillId="14" borderId="60" xfId="0" applyFont="1" applyFill="1" applyBorder="1" applyAlignment="1">
      <alignment horizontal="left" vertical="top" wrapText="1"/>
    </xf>
    <xf numFmtId="0" fontId="24" fillId="14" borderId="61" xfId="0" applyFont="1" applyFill="1" applyBorder="1" applyAlignment="1">
      <alignment horizontal="left" vertical="top" wrapText="1"/>
    </xf>
    <xf numFmtId="0" fontId="24" fillId="14" borderId="62" xfId="0" applyFont="1" applyFill="1" applyBorder="1" applyAlignment="1">
      <alignment horizontal="left" vertical="top" wrapText="1"/>
    </xf>
    <xf numFmtId="0" fontId="14" fillId="0" borderId="0" xfId="0" applyFont="1" applyBorder="1" applyAlignment="1" applyProtection="1">
      <alignment horizontal="right"/>
    </xf>
    <xf numFmtId="0" fontId="14" fillId="0" borderId="0" xfId="0" applyFont="1" applyBorder="1" applyAlignment="1" applyProtection="1">
      <alignment horizontal="center"/>
    </xf>
    <xf numFmtId="0" fontId="14" fillId="0" borderId="21" xfId="0" applyFont="1" applyBorder="1" applyAlignment="1" applyProtection="1">
      <alignment horizontal="right"/>
    </xf>
    <xf numFmtId="0" fontId="13" fillId="4" borderId="5" xfId="0" applyFont="1" applyFill="1" applyBorder="1" applyAlignment="1" applyProtection="1">
      <alignment horizontal="center"/>
    </xf>
    <xf numFmtId="0" fontId="1"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2" fillId="0" borderId="45" xfId="3" applyFont="1" applyFill="1" applyBorder="1" applyAlignment="1" applyProtection="1">
      <alignment horizontal="left"/>
    </xf>
    <xf numFmtId="0" fontId="2" fillId="0" borderId="5" xfId="3" applyFont="1" applyFill="1" applyBorder="1" applyAlignment="1" applyProtection="1">
      <alignment horizontal="left"/>
    </xf>
    <xf numFmtId="0" fontId="4" fillId="0" borderId="66" xfId="3" applyFont="1" applyFill="1" applyBorder="1" applyAlignment="1" applyProtection="1">
      <alignment horizontal="center" wrapText="1"/>
    </xf>
    <xf numFmtId="0" fontId="4" fillId="0" borderId="67"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0" borderId="2" xfId="3" applyFont="1" applyBorder="1" applyAlignment="1" applyProtection="1">
      <alignment horizontal="center" vertical="top"/>
    </xf>
    <xf numFmtId="0" fontId="2" fillId="0" borderId="34" xfId="3" applyFont="1" applyFill="1" applyBorder="1" applyAlignment="1" applyProtection="1">
      <alignment horizontal="center"/>
    </xf>
    <xf numFmtId="0" fontId="2" fillId="0" borderId="36" xfId="3" applyFont="1" applyFill="1" applyBorder="1" applyAlignment="1" applyProtection="1">
      <alignment horizontal="center"/>
    </xf>
    <xf numFmtId="0" fontId="2" fillId="0" borderId="35" xfId="3" applyFont="1" applyFill="1" applyBorder="1" applyAlignment="1" applyProtection="1">
      <alignment horizontal="center"/>
    </xf>
    <xf numFmtId="0" fontId="7" fillId="0" borderId="46" xfId="0" applyFont="1" applyBorder="1" applyAlignment="1" applyProtection="1">
      <alignment horizontal="center"/>
    </xf>
    <xf numFmtId="0" fontId="7" fillId="0" borderId="47" xfId="0" applyFont="1" applyBorder="1" applyAlignment="1" applyProtection="1">
      <alignment horizontal="center"/>
    </xf>
    <xf numFmtId="0" fontId="7" fillId="0" borderId="48" xfId="0" applyFont="1" applyBorder="1" applyAlignment="1" applyProtection="1">
      <alignment horizontal="center"/>
    </xf>
    <xf numFmtId="0" fontId="7" fillId="0" borderId="42" xfId="0" applyFont="1" applyBorder="1" applyAlignment="1" applyProtection="1">
      <alignment horizontal="center"/>
    </xf>
    <xf numFmtId="0" fontId="7" fillId="0" borderId="43" xfId="0" applyFont="1" applyBorder="1" applyAlignment="1" applyProtection="1">
      <alignment horizontal="center"/>
    </xf>
    <xf numFmtId="0" fontId="7" fillId="0" borderId="44" xfId="0" applyFont="1" applyBorder="1" applyAlignment="1" applyProtection="1">
      <alignment horizontal="center"/>
    </xf>
    <xf numFmtId="0" fontId="6" fillId="0" borderId="45" xfId="3" applyFont="1" applyFill="1" applyBorder="1" applyAlignment="1" applyProtection="1">
      <alignment horizontal="left"/>
    </xf>
    <xf numFmtId="0" fontId="6" fillId="0" borderId="5" xfId="3" applyFont="1" applyFill="1" applyBorder="1" applyAlignment="1" applyProtection="1">
      <alignment horizontal="left"/>
    </xf>
    <xf numFmtId="0" fontId="4" fillId="0" borderId="0" xfId="3" applyFont="1" applyBorder="1" applyAlignment="1" applyProtection="1">
      <alignment horizontal="center" vertical="top"/>
    </xf>
    <xf numFmtId="0" fontId="4" fillId="0" borderId="2" xfId="3" applyFont="1" applyBorder="1" applyAlignment="1" applyProtection="1">
      <alignment horizontal="center"/>
    </xf>
    <xf numFmtId="165" fontId="1" fillId="0" borderId="34" xfId="0" applyNumberFormat="1" applyFont="1" applyFill="1" applyBorder="1" applyAlignment="1" applyProtection="1">
      <alignment horizontal="center"/>
    </xf>
    <xf numFmtId="165" fontId="1" fillId="0" borderId="35" xfId="0" applyNumberFormat="1" applyFont="1" applyFill="1" applyBorder="1" applyAlignment="1" applyProtection="1">
      <alignment horizontal="center"/>
    </xf>
    <xf numFmtId="14" fontId="1" fillId="0" borderId="34" xfId="0" applyNumberFormat="1" applyFont="1" applyBorder="1" applyAlignment="1" applyProtection="1">
      <alignment horizontal="center"/>
    </xf>
    <xf numFmtId="14" fontId="1" fillId="0" borderId="35" xfId="0" applyNumberFormat="1" applyFont="1" applyBorder="1" applyAlignment="1" applyProtection="1">
      <alignment horizontal="center"/>
    </xf>
    <xf numFmtId="0" fontId="7" fillId="6" borderId="20" xfId="0" applyFont="1" applyFill="1" applyBorder="1" applyAlignment="1" applyProtection="1">
      <alignment horizontal="center"/>
    </xf>
    <xf numFmtId="0" fontId="4" fillId="0" borderId="51" xfId="3" applyFont="1" applyFill="1" applyBorder="1" applyAlignment="1" applyProtection="1">
      <alignment horizontal="center"/>
    </xf>
    <xf numFmtId="0" fontId="12" fillId="9" borderId="66" xfId="3" applyFont="1" applyFill="1" applyBorder="1" applyAlignment="1" applyProtection="1">
      <alignment horizontal="center"/>
    </xf>
    <xf numFmtId="0" fontId="12" fillId="9" borderId="67" xfId="3" applyFont="1" applyFill="1" applyBorder="1" applyAlignment="1" applyProtection="1">
      <alignment horizontal="center"/>
    </xf>
    <xf numFmtId="0" fontId="12" fillId="9" borderId="68" xfId="3" applyFont="1" applyFill="1" applyBorder="1" applyAlignment="1" applyProtection="1">
      <alignment horizontal="center"/>
    </xf>
    <xf numFmtId="0" fontId="12" fillId="4" borderId="54" xfId="3" applyFont="1" applyFill="1" applyBorder="1" applyAlignment="1" applyProtection="1">
      <alignment horizontal="center"/>
    </xf>
    <xf numFmtId="0" fontId="12" fillId="4" borderId="68" xfId="3" applyFont="1" applyFill="1" applyBorder="1" applyAlignment="1" applyProtection="1">
      <alignment horizontal="center"/>
    </xf>
    <xf numFmtId="0" fontId="12" fillId="11" borderId="54" xfId="3" applyFont="1" applyFill="1" applyBorder="1" applyAlignment="1" applyProtection="1">
      <alignment horizontal="center"/>
    </xf>
    <xf numFmtId="0" fontId="12" fillId="11" borderId="67" xfId="3" applyFont="1" applyFill="1" applyBorder="1" applyAlignment="1" applyProtection="1">
      <alignment horizontal="center"/>
    </xf>
    <xf numFmtId="0" fontId="12" fillId="11" borderId="52" xfId="3" applyFont="1" applyFill="1" applyBorder="1" applyAlignment="1" applyProtection="1">
      <alignment horizontal="center"/>
    </xf>
    <xf numFmtId="0" fontId="12" fillId="10" borderId="76" xfId="3" applyFont="1" applyFill="1" applyBorder="1" applyAlignment="1" applyProtection="1">
      <alignment horizontal="center"/>
    </xf>
    <xf numFmtId="0" fontId="12" fillId="10" borderId="77" xfId="3" applyFont="1" applyFill="1" applyBorder="1" applyAlignment="1" applyProtection="1">
      <alignment horizontal="center"/>
    </xf>
    <xf numFmtId="0" fontId="12" fillId="10" borderId="78" xfId="3" applyFont="1" applyFill="1" applyBorder="1" applyAlignment="1" applyProtection="1">
      <alignment horizontal="center"/>
    </xf>
    <xf numFmtId="0" fontId="2" fillId="0" borderId="34" xfId="3" applyFont="1" applyBorder="1" applyAlignment="1" applyProtection="1">
      <alignment horizontal="left"/>
    </xf>
    <xf numFmtId="0" fontId="2" fillId="0" borderId="36" xfId="3" applyFont="1" applyBorder="1" applyAlignment="1" applyProtection="1">
      <alignment horizontal="left"/>
    </xf>
    <xf numFmtId="0" fontId="2" fillId="0" borderId="35" xfId="3" applyFont="1" applyBorder="1" applyAlignment="1" applyProtection="1">
      <alignment horizontal="left"/>
    </xf>
    <xf numFmtId="0" fontId="2" fillId="0" borderId="49" xfId="3" applyFont="1" applyFill="1" applyBorder="1" applyAlignment="1" applyProtection="1">
      <alignment horizontal="left"/>
    </xf>
    <xf numFmtId="0" fontId="2" fillId="0" borderId="22" xfId="3" applyFont="1" applyFill="1" applyBorder="1" applyAlignment="1" applyProtection="1">
      <alignment horizontal="left"/>
    </xf>
    <xf numFmtId="0" fontId="2" fillId="0" borderId="39" xfId="3" applyFont="1" applyBorder="1" applyAlignment="1" applyProtection="1">
      <alignment horizontal="left"/>
    </xf>
    <xf numFmtId="0" fontId="2" fillId="0" borderId="40" xfId="3" applyFont="1" applyBorder="1" applyAlignment="1" applyProtection="1">
      <alignment horizontal="left"/>
    </xf>
    <xf numFmtId="0" fontId="2" fillId="0" borderId="41" xfId="3" applyFont="1" applyBorder="1" applyAlignment="1" applyProtection="1">
      <alignment horizontal="left"/>
    </xf>
    <xf numFmtId="0" fontId="2" fillId="0" borderId="1" xfId="3" applyFont="1" applyBorder="1" applyAlignment="1" applyProtection="1">
      <alignment horizontal="left"/>
    </xf>
    <xf numFmtId="0" fontId="2" fillId="0" borderId="2" xfId="3" applyFont="1" applyBorder="1" applyAlignment="1" applyProtection="1">
      <alignment horizontal="left"/>
    </xf>
    <xf numFmtId="0" fontId="2" fillId="0" borderId="3" xfId="3" applyFont="1" applyBorder="1" applyAlignment="1" applyProtection="1">
      <alignment horizontal="left"/>
    </xf>
    <xf numFmtId="0" fontId="2" fillId="7" borderId="39" xfId="3" applyFont="1" applyFill="1" applyBorder="1" applyAlignment="1" applyProtection="1">
      <alignment horizontal="left"/>
    </xf>
    <xf numFmtId="0" fontId="2" fillId="7" borderId="40" xfId="3" applyFont="1" applyFill="1" applyBorder="1" applyAlignment="1" applyProtection="1">
      <alignment horizontal="left"/>
    </xf>
    <xf numFmtId="0" fontId="2" fillId="7" borderId="41" xfId="3" applyFont="1" applyFill="1" applyBorder="1" applyAlignment="1" applyProtection="1">
      <alignment horizontal="left"/>
    </xf>
    <xf numFmtId="0" fontId="2" fillId="0" borderId="37" xfId="3" applyFont="1" applyBorder="1" applyAlignment="1" applyProtection="1">
      <alignment horizontal="left"/>
    </xf>
    <xf numFmtId="0" fontId="2" fillId="0" borderId="38" xfId="3" applyFont="1" applyBorder="1" applyAlignment="1" applyProtection="1">
      <alignment horizontal="left"/>
    </xf>
    <xf numFmtId="0" fontId="2" fillId="0" borderId="24" xfId="3" applyFont="1" applyBorder="1" applyAlignment="1" applyProtection="1">
      <alignment horizontal="left"/>
    </xf>
    <xf numFmtId="0" fontId="2" fillId="7" borderId="37" xfId="3" applyFont="1" applyFill="1" applyBorder="1" applyAlignment="1" applyProtection="1">
      <alignment horizontal="left"/>
    </xf>
    <xf numFmtId="0" fontId="2" fillId="7" borderId="38" xfId="3" applyFont="1" applyFill="1" applyBorder="1" applyAlignment="1" applyProtection="1">
      <alignment horizontal="left"/>
    </xf>
    <xf numFmtId="0" fontId="2" fillId="7" borderId="24" xfId="3" applyFont="1" applyFill="1" applyBorder="1" applyAlignment="1" applyProtection="1">
      <alignment horizontal="left"/>
    </xf>
    <xf numFmtId="0" fontId="2" fillId="0" borderId="19" xfId="3" applyFont="1" applyBorder="1" applyAlignment="1" applyProtection="1">
      <alignment horizontal="left"/>
    </xf>
    <xf numFmtId="0" fontId="2" fillId="0" borderId="20" xfId="3" applyFont="1" applyBorder="1" applyAlignment="1" applyProtection="1">
      <alignment horizontal="left"/>
    </xf>
    <xf numFmtId="0" fontId="2" fillId="0" borderId="30" xfId="3" applyFont="1" applyBorder="1" applyAlignment="1" applyProtection="1">
      <alignment horizontal="left"/>
    </xf>
    <xf numFmtId="0" fontId="2" fillId="0" borderId="71" xfId="3" applyFont="1" applyBorder="1" applyAlignment="1" applyProtection="1">
      <alignment horizontal="left"/>
    </xf>
    <xf numFmtId="0" fontId="2" fillId="0" borderId="43" xfId="3" applyFont="1" applyBorder="1" applyAlignment="1" applyProtection="1">
      <alignment horizontal="left"/>
    </xf>
    <xf numFmtId="0" fontId="2" fillId="0" borderId="72" xfId="3" applyFont="1" applyBorder="1" applyAlignment="1" applyProtection="1">
      <alignment horizontal="left"/>
    </xf>
    <xf numFmtId="0" fontId="2" fillId="0" borderId="0" xfId="3" applyFont="1" applyFill="1" applyBorder="1" applyAlignment="1" applyProtection="1"/>
    <xf numFmtId="0" fontId="21" fillId="0" borderId="0" xfId="0" applyFont="1" applyAlignment="1" applyProtection="1">
      <alignment horizontal="center"/>
    </xf>
    <xf numFmtId="0" fontId="4" fillId="17" borderId="0" xfId="3" applyFont="1" applyFill="1" applyBorder="1" applyAlignment="1" applyProtection="1">
      <alignment horizontal="center" wrapText="1"/>
    </xf>
    <xf numFmtId="0" fontId="3" fillId="0" borderId="0" xfId="0" applyFont="1" applyBorder="1" applyAlignment="1" applyProtection="1">
      <alignment horizontal="center" wrapText="1"/>
    </xf>
    <xf numFmtId="0" fontId="4" fillId="17" borderId="0" xfId="3" applyFont="1" applyFill="1" applyBorder="1" applyAlignment="1" applyProtection="1">
      <alignment horizontal="center"/>
    </xf>
    <xf numFmtId="0" fontId="1" fillId="0" borderId="2" xfId="0" applyFont="1" applyFill="1" applyBorder="1" applyAlignment="1" applyProtection="1">
      <alignment horizontal="center"/>
    </xf>
    <xf numFmtId="0" fontId="9" fillId="0" borderId="0" xfId="0" applyFont="1" applyAlignment="1" applyProtection="1">
      <alignment horizontal="center"/>
    </xf>
    <xf numFmtId="0" fontId="12" fillId="17" borderId="0" xfId="3" applyFont="1" applyFill="1" applyBorder="1" applyAlignment="1" applyProtection="1">
      <alignment horizontal="center"/>
    </xf>
    <xf numFmtId="0" fontId="4" fillId="0" borderId="0" xfId="3" applyFont="1" applyFill="1" applyBorder="1" applyAlignment="1" applyProtection="1">
      <alignment horizontal="center" wrapText="1"/>
    </xf>
    <xf numFmtId="0" fontId="4" fillId="0" borderId="0" xfId="3" applyFont="1" applyFill="1" applyBorder="1" applyAlignment="1" applyProtection="1">
      <alignment horizontal="center"/>
    </xf>
    <xf numFmtId="0" fontId="12" fillId="0" borderId="0" xfId="3" applyFont="1" applyFill="1" applyBorder="1" applyAlignment="1" applyProtection="1">
      <alignment horizontal="center"/>
    </xf>
    <xf numFmtId="0" fontId="4" fillId="0" borderId="66" xfId="3" applyFont="1" applyBorder="1" applyAlignment="1" applyProtection="1">
      <alignment horizontal="center"/>
    </xf>
    <xf numFmtId="0" fontId="4" fillId="0" borderId="52" xfId="3" applyFont="1" applyBorder="1" applyAlignment="1" applyProtection="1">
      <alignment horizontal="center"/>
    </xf>
  </cellXfs>
  <cellStyles count="4">
    <cellStyle name="Comma" xfId="1" builtinId="3"/>
    <cellStyle name="Hyperlink" xfId="2" builtinId="8"/>
    <cellStyle name="Normal" xfId="0" builtinId="0"/>
    <cellStyle name="Normal_Sheet1" xfId="3"/>
  </cellStyles>
  <dxfs count="317">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b/>
        <i val="0"/>
        <strike val="0"/>
        <condense val="0"/>
        <extend val="0"/>
        <color indexed="10"/>
      </font>
      <fill>
        <patternFill patternType="none">
          <bgColor indexed="65"/>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ndense val="0"/>
        <extend val="0"/>
        <color indexed="9"/>
      </font>
    </dxf>
    <dxf>
      <font>
        <condense val="0"/>
        <extend val="0"/>
        <color indexed="9"/>
      </font>
    </dxf>
    <dxf>
      <font>
        <condense val="0"/>
        <extend val="0"/>
        <color indexed="9"/>
      </font>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b/>
        <i val="0"/>
        <strike val="0"/>
        <condense val="0"/>
        <extend val="0"/>
        <color indexed="10"/>
      </font>
      <fill>
        <patternFill patternType="none">
          <bgColor indexed="65"/>
        </patternFill>
      </fill>
    </dxf>
    <dxf>
      <font>
        <condense val="0"/>
        <extend val="0"/>
        <color indexed="9"/>
      </font>
    </dxf>
    <dxf>
      <font>
        <color theme="0"/>
      </font>
      <fill>
        <patternFill patternType="none">
          <bgColor indexed="65"/>
        </patternFill>
      </fill>
    </dxf>
    <dxf>
      <font>
        <color theme="4" tint="0.79998168889431442"/>
      </font>
      <fill>
        <patternFill>
          <bgColor theme="4" tint="0.79998168889431442"/>
        </patternFill>
      </fill>
    </dxf>
    <dxf>
      <font>
        <condense val="0"/>
        <extend val="0"/>
        <color indexed="9"/>
      </font>
    </dxf>
    <dxf>
      <font>
        <condense val="0"/>
        <extend val="0"/>
        <color indexed="9"/>
      </font>
    </dxf>
    <dxf>
      <font>
        <condense val="0"/>
        <extend val="0"/>
        <color indexed="9"/>
      </font>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b/>
        <i val="0"/>
        <strike val="0"/>
        <condense val="0"/>
        <extend val="0"/>
        <color indexed="10"/>
      </font>
      <fill>
        <patternFill patternType="none">
          <bgColor indexed="65"/>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ndense val="0"/>
        <extend val="0"/>
        <color indexed="9"/>
      </font>
    </dxf>
    <dxf>
      <font>
        <condense val="0"/>
        <extend val="0"/>
        <color indexed="9"/>
      </font>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ndense val="0"/>
        <extend val="0"/>
        <color indexed="9"/>
      </font>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s>
  <tableStyles count="0" defaultTableStyle="TableStyleMedium9" defaultPivotStyle="PivotStyleLight16"/>
  <colors>
    <mruColors>
      <color rgb="FFFFFFFF"/>
      <color rgb="FF0000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352425</xdr:colOff>
      <xdr:row>3</xdr:row>
      <xdr:rowOff>28575</xdr:rowOff>
    </xdr:from>
    <xdr:to>
      <xdr:col>5</xdr:col>
      <xdr:colOff>352425</xdr:colOff>
      <xdr:row>28</xdr:row>
      <xdr:rowOff>142875</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657225" y="514350"/>
          <a:ext cx="6686550" cy="67341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hyperlink" Target="http://web.uncg.edu/hrs/PolicyManuals/StaffManual/Section5/" TargetMode="External"/><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1.bin"/><Relationship Id="rId1" Type="http://schemas.openxmlformats.org/officeDocument/2006/relationships/hyperlink" Target="http://web.uncg.edu/hrs/PolicyManuals/StaffManual/Section5/" TargetMode="External"/><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2.bin"/><Relationship Id="rId1" Type="http://schemas.openxmlformats.org/officeDocument/2006/relationships/hyperlink" Target="http://web.uncg.edu/hrs/PolicyManuals/StaffManual/Section5/" TargetMode="External"/><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3.bin"/><Relationship Id="rId1" Type="http://schemas.openxmlformats.org/officeDocument/2006/relationships/hyperlink" Target="http://web.uncg.edu/hrs/PolicyManuals/StaffManual/Section5/" TargetMode="External"/><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4.bin"/><Relationship Id="rId1" Type="http://schemas.openxmlformats.org/officeDocument/2006/relationships/hyperlink" Target="http://web.uncg.edu/hrs/PolicyManuals/StaffManual/Section5/" TargetMode="External"/><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5.bin"/><Relationship Id="rId1" Type="http://schemas.openxmlformats.org/officeDocument/2006/relationships/hyperlink" Target="http://web.uncg.edu/hrs/PolicyManuals/StaffManual/Section5/" TargetMode="External"/><Relationship Id="rId4"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6.bin"/><Relationship Id="rId1" Type="http://schemas.openxmlformats.org/officeDocument/2006/relationships/hyperlink" Target="http://web.uncg.edu/hrs/PolicyManuals/StaffManual/Section5/" TargetMode="External"/><Relationship Id="rId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7.bin"/><Relationship Id="rId1" Type="http://schemas.openxmlformats.org/officeDocument/2006/relationships/hyperlink" Target="http://web.uncg.edu/hrs/PolicyManuals/StaffManual/Section5/" TargetMode="External"/><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hyperlink" Target="http://web.uncg.edu/hrs/PolicyManuals/StaffManual/Section5/" TargetMode="Externa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hyperlink" Target="http://web.uncg.edu/hrs/PolicyManuals/StaffManual/Section5/"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hyperlink" Target="http://web.uncg.edu/hrs/PolicyManuals/StaffManual/Section5/" TargetMode="External"/><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9.bin"/><Relationship Id="rId1" Type="http://schemas.openxmlformats.org/officeDocument/2006/relationships/hyperlink" Target="http://web.uncg.edu/hrs/PolicyManuals/StaffManual/Section5/" TargetMode="Externa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F30"/>
  <sheetViews>
    <sheetView workbookViewId="0">
      <selection activeCell="H25" sqref="H25"/>
    </sheetView>
  </sheetViews>
  <sheetFormatPr defaultRowHeight="12.75"/>
  <cols>
    <col min="2" max="2" width="15.85546875" bestFit="1" customWidth="1"/>
    <col min="4" max="4" width="11" bestFit="1" customWidth="1"/>
  </cols>
  <sheetData>
    <row r="3" spans="2:6">
      <c r="B3" s="273" t="s">
        <v>106</v>
      </c>
      <c r="C3" s="273"/>
      <c r="D3" s="273"/>
      <c r="E3" s="273"/>
      <c r="F3" s="273"/>
    </row>
    <row r="4" spans="2:6">
      <c r="B4" s="78" t="s">
        <v>227</v>
      </c>
      <c r="C4" s="271">
        <v>42708</v>
      </c>
      <c r="D4" s="271"/>
      <c r="E4" s="271">
        <v>42735</v>
      </c>
      <c r="F4" s="271"/>
    </row>
    <row r="5" spans="2:6">
      <c r="B5" s="78" t="s">
        <v>228</v>
      </c>
      <c r="C5" s="271">
        <v>42736</v>
      </c>
      <c r="D5" s="271"/>
      <c r="E5" s="271">
        <v>42763</v>
      </c>
      <c r="F5" s="272"/>
    </row>
    <row r="6" spans="2:6">
      <c r="B6" s="78" t="s">
        <v>229</v>
      </c>
      <c r="C6" s="271">
        <v>42764</v>
      </c>
      <c r="D6" s="271"/>
      <c r="E6" s="271">
        <v>42791</v>
      </c>
      <c r="F6" s="272"/>
    </row>
    <row r="7" spans="2:6">
      <c r="B7" s="78" t="s">
        <v>230</v>
      </c>
      <c r="C7" s="271">
        <v>42792</v>
      </c>
      <c r="D7" s="271"/>
      <c r="E7" s="271">
        <v>42826</v>
      </c>
      <c r="F7" s="272"/>
    </row>
    <row r="8" spans="2:6">
      <c r="B8" s="78" t="s">
        <v>231</v>
      </c>
      <c r="C8" s="271">
        <v>42827</v>
      </c>
      <c r="D8" s="272"/>
      <c r="E8" s="271">
        <v>42854</v>
      </c>
      <c r="F8" s="272"/>
    </row>
    <row r="9" spans="2:6">
      <c r="B9" s="78" t="s">
        <v>232</v>
      </c>
      <c r="C9" s="271">
        <v>42855</v>
      </c>
      <c r="D9" s="272"/>
      <c r="E9" s="271">
        <v>42889</v>
      </c>
      <c r="F9" s="272"/>
    </row>
    <row r="10" spans="2:6">
      <c r="B10" s="78" t="s">
        <v>233</v>
      </c>
      <c r="C10" s="271">
        <v>42890</v>
      </c>
      <c r="D10" s="272"/>
      <c r="E10" s="271">
        <v>42917</v>
      </c>
      <c r="F10" s="272"/>
    </row>
    <row r="11" spans="2:6">
      <c r="B11" s="78" t="s">
        <v>234</v>
      </c>
      <c r="C11" s="271">
        <v>42918</v>
      </c>
      <c r="D11" s="272"/>
      <c r="E11" s="271">
        <v>42945</v>
      </c>
      <c r="F11" s="272"/>
    </row>
    <row r="12" spans="2:6">
      <c r="B12" s="78" t="s">
        <v>235</v>
      </c>
      <c r="C12" s="271">
        <v>42946</v>
      </c>
      <c r="D12" s="272"/>
      <c r="E12" s="271">
        <v>42980</v>
      </c>
      <c r="F12" s="272"/>
    </row>
    <row r="13" spans="2:6">
      <c r="B13" s="78" t="s">
        <v>236</v>
      </c>
      <c r="C13" s="271">
        <v>42981</v>
      </c>
      <c r="D13" s="272"/>
      <c r="E13" s="271">
        <v>43008</v>
      </c>
      <c r="F13" s="272"/>
    </row>
    <row r="14" spans="2:6">
      <c r="B14" s="78" t="s">
        <v>237</v>
      </c>
      <c r="C14" s="271">
        <v>43009</v>
      </c>
      <c r="D14" s="272"/>
      <c r="E14" s="271">
        <v>43036</v>
      </c>
      <c r="F14" s="272"/>
    </row>
    <row r="15" spans="2:6">
      <c r="B15" s="78" t="s">
        <v>238</v>
      </c>
      <c r="C15" s="271">
        <v>43037</v>
      </c>
      <c r="D15" s="272"/>
      <c r="E15" s="271">
        <v>43071</v>
      </c>
      <c r="F15" s="272"/>
    </row>
    <row r="17" spans="2:4">
      <c r="B17" s="273" t="s">
        <v>107</v>
      </c>
      <c r="C17" s="273"/>
      <c r="D17" s="273"/>
    </row>
    <row r="18" spans="2:4">
      <c r="B18" s="31"/>
      <c r="C18" s="269"/>
      <c r="D18" s="270"/>
    </row>
    <row r="19" spans="2:4">
      <c r="B19" s="31" t="s">
        <v>95</v>
      </c>
      <c r="C19" s="269" t="s">
        <v>96</v>
      </c>
      <c r="D19" s="270"/>
    </row>
    <row r="20" spans="2:4">
      <c r="B20" s="31" t="s">
        <v>224</v>
      </c>
      <c r="C20" s="269" t="s">
        <v>225</v>
      </c>
      <c r="D20" s="270"/>
    </row>
    <row r="21" spans="2:4">
      <c r="B21" s="31" t="s">
        <v>9</v>
      </c>
      <c r="C21" s="269" t="s">
        <v>8</v>
      </c>
      <c r="D21" s="270"/>
    </row>
    <row r="22" spans="2:4">
      <c r="B22" s="31" t="s">
        <v>97</v>
      </c>
      <c r="C22" s="269" t="s">
        <v>98</v>
      </c>
      <c r="D22" s="270"/>
    </row>
    <row r="23" spans="2:4">
      <c r="B23" s="31" t="s">
        <v>180</v>
      </c>
      <c r="C23" s="269" t="s">
        <v>182</v>
      </c>
      <c r="D23" s="270"/>
    </row>
    <row r="24" spans="2:4">
      <c r="B24" s="31" t="s">
        <v>65</v>
      </c>
      <c r="C24" s="269" t="s">
        <v>66</v>
      </c>
      <c r="D24" s="270"/>
    </row>
    <row r="26" spans="2:4">
      <c r="B26" s="80" t="s">
        <v>108</v>
      </c>
      <c r="D26" s="80" t="s">
        <v>109</v>
      </c>
    </row>
    <row r="27" spans="2:4">
      <c r="B27" s="79"/>
      <c r="D27" s="79"/>
    </row>
    <row r="28" spans="2:4">
      <c r="B28" s="79">
        <v>10</v>
      </c>
      <c r="D28" s="79">
        <v>94</v>
      </c>
    </row>
    <row r="29" spans="2:4">
      <c r="B29" s="79">
        <v>15</v>
      </c>
      <c r="D29" s="79">
        <v>2</v>
      </c>
    </row>
    <row r="30" spans="2:4">
      <c r="B30" s="79">
        <v>25</v>
      </c>
      <c r="D30" s="79">
        <v>3</v>
      </c>
    </row>
  </sheetData>
  <sheetProtection sheet="1" objects="1" scenarios="1" selectLockedCells="1" selectUnlockedCells="1"/>
  <mergeCells count="33">
    <mergeCell ref="C23:D23"/>
    <mergeCell ref="C15:D15"/>
    <mergeCell ref="C13:D13"/>
    <mergeCell ref="C9:D9"/>
    <mergeCell ref="C10:D10"/>
    <mergeCell ref="C11:D11"/>
    <mergeCell ref="C22:D22"/>
    <mergeCell ref="C21:D21"/>
    <mergeCell ref="C20:D20"/>
    <mergeCell ref="E11:F11"/>
    <mergeCell ref="E8:F8"/>
    <mergeCell ref="C4:D4"/>
    <mergeCell ref="C5:D5"/>
    <mergeCell ref="C6:D6"/>
    <mergeCell ref="C7:D7"/>
    <mergeCell ref="E4:F4"/>
    <mergeCell ref="C8:D8"/>
    <mergeCell ref="C24:D24"/>
    <mergeCell ref="E5:F5"/>
    <mergeCell ref="E6:F6"/>
    <mergeCell ref="B3:F3"/>
    <mergeCell ref="B17:D17"/>
    <mergeCell ref="C18:D18"/>
    <mergeCell ref="C19:D19"/>
    <mergeCell ref="E7:F7"/>
    <mergeCell ref="E9:F9"/>
    <mergeCell ref="E10:F10"/>
    <mergeCell ref="E13:F13"/>
    <mergeCell ref="E14:F14"/>
    <mergeCell ref="E15:F15"/>
    <mergeCell ref="C14:D14"/>
    <mergeCell ref="C12:D12"/>
    <mergeCell ref="E12:F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3" tint="0.79998168889431442"/>
    <pageSetUpPr fitToPage="1"/>
  </sheetPr>
  <dimension ref="A2:AP65"/>
  <sheetViews>
    <sheetView showGridLines="0" zoomScale="80" zoomScaleNormal="80" zoomScalePageLayoutView="70" workbookViewId="0">
      <selection activeCell="M60" sqref="M60"/>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33" t="s">
        <v>103</v>
      </c>
      <c r="AK2" s="333"/>
      <c r="AL2" s="333"/>
      <c r="AM2" s="226"/>
      <c r="AN2" s="66"/>
      <c r="AO2" s="66"/>
    </row>
    <row r="3" spans="1:42" ht="13.5" thickBot="1">
      <c r="A3" s="3"/>
      <c r="B3" s="3"/>
      <c r="C3" s="3"/>
      <c r="D3" s="3"/>
      <c r="E3" s="3"/>
      <c r="F3" s="3"/>
      <c r="G3" s="3"/>
      <c r="H3" s="1"/>
      <c r="I3" s="110"/>
      <c r="J3" s="45"/>
      <c r="K3" s="3"/>
      <c r="L3" s="3"/>
      <c r="M3" s="3"/>
      <c r="N3" s="109"/>
      <c r="O3" s="109"/>
      <c r="P3" s="109"/>
      <c r="Q3" s="46"/>
      <c r="R3" s="3"/>
      <c r="S3" s="1"/>
      <c r="Y3" s="328" t="s">
        <v>16</v>
      </c>
      <c r="Z3" s="328"/>
      <c r="AA3" s="328"/>
      <c r="AB3" s="328"/>
      <c r="AC3" s="19"/>
      <c r="AD3" s="328" t="s">
        <v>17</v>
      </c>
      <c r="AE3" s="328"/>
      <c r="AF3" s="328"/>
      <c r="AG3" s="19"/>
      <c r="AH3" s="19"/>
      <c r="AI3" s="67"/>
      <c r="AJ3" s="68"/>
      <c r="AK3" s="69"/>
      <c r="AL3" s="69"/>
      <c r="AM3" s="69"/>
      <c r="AN3" s="70"/>
      <c r="AO3" s="70"/>
    </row>
    <row r="4" spans="1:42" ht="12.75" customHeight="1" thickTop="1">
      <c r="A4" s="334" t="s">
        <v>22</v>
      </c>
      <c r="B4" s="334"/>
      <c r="C4" s="335" t="s">
        <v>185</v>
      </c>
      <c r="D4" s="336"/>
      <c r="E4" s="336"/>
      <c r="F4" s="336"/>
      <c r="G4" s="336"/>
      <c r="H4" s="337"/>
      <c r="I4" s="338" t="s">
        <v>184</v>
      </c>
      <c r="J4" s="339"/>
      <c r="K4" s="340" t="s">
        <v>104</v>
      </c>
      <c r="L4" s="341"/>
      <c r="M4" s="341"/>
      <c r="N4" s="341"/>
      <c r="O4" s="341"/>
      <c r="P4" s="341"/>
      <c r="Q4" s="341"/>
      <c r="R4" s="342"/>
      <c r="S4" s="48"/>
      <c r="T4" s="343" t="s">
        <v>115</v>
      </c>
      <c r="U4" s="344"/>
      <c r="V4" s="345"/>
      <c r="Y4" s="316" t="str">
        <f>'Timesheet Setup'!G7</f>
        <v xml:space="preserve">Spiro </v>
      </c>
      <c r="Z4" s="317"/>
      <c r="AA4" s="317"/>
      <c r="AB4" s="318"/>
      <c r="AC4" s="3"/>
      <c r="AD4" s="316">
        <f>'Timesheet Setup'!G9</f>
        <v>123456789</v>
      </c>
      <c r="AE4" s="317"/>
      <c r="AF4" s="318"/>
      <c r="AG4" s="3"/>
      <c r="AH4" s="3"/>
      <c r="AI4" s="67"/>
      <c r="AJ4" s="54" t="s">
        <v>22</v>
      </c>
      <c r="AK4" s="312" t="s">
        <v>78</v>
      </c>
      <c r="AL4" s="313"/>
      <c r="AM4" s="313"/>
      <c r="AN4" s="314"/>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12" t="s">
        <v>94</v>
      </c>
      <c r="R5" s="314"/>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42827</v>
      </c>
      <c r="C6" s="58"/>
      <c r="D6" s="102"/>
      <c r="E6" s="102"/>
      <c r="F6" s="102"/>
      <c r="G6" s="102"/>
      <c r="H6" s="192"/>
      <c r="I6" s="113"/>
      <c r="J6" s="105"/>
      <c r="K6" s="102"/>
      <c r="L6" s="103"/>
      <c r="M6" s="102"/>
      <c r="N6" s="102"/>
      <c r="O6" s="102"/>
      <c r="P6" s="102"/>
      <c r="Q6" s="102"/>
      <c r="R6" s="104"/>
      <c r="S6" s="6"/>
      <c r="T6" s="113"/>
      <c r="U6" s="230"/>
      <c r="V6" s="228"/>
      <c r="Y6" s="315" t="s">
        <v>55</v>
      </c>
      <c r="Z6" s="315"/>
      <c r="AA6" s="315"/>
      <c r="AB6" s="315"/>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42828</v>
      </c>
      <c r="C7" s="58"/>
      <c r="D7" s="102"/>
      <c r="E7" s="102"/>
      <c r="F7" s="102"/>
      <c r="G7" s="102"/>
      <c r="H7" s="192"/>
      <c r="I7" s="113"/>
      <c r="J7" s="105"/>
      <c r="K7" s="102"/>
      <c r="L7" s="103"/>
      <c r="M7" s="102"/>
      <c r="N7" s="102"/>
      <c r="O7" s="102"/>
      <c r="P7" s="102"/>
      <c r="Q7" s="102"/>
      <c r="R7" s="104"/>
      <c r="S7" s="6"/>
      <c r="T7" s="113"/>
      <c r="U7" s="230"/>
      <c r="V7" s="228"/>
      <c r="Y7" s="316">
        <f>'Timesheet Setup'!G11</f>
        <v>58401</v>
      </c>
      <c r="Z7" s="317"/>
      <c r="AA7" s="317"/>
      <c r="AB7" s="318"/>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42829</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42830</v>
      </c>
      <c r="C9" s="58"/>
      <c r="D9" s="102"/>
      <c r="E9" s="102"/>
      <c r="F9" s="102"/>
      <c r="G9" s="102"/>
      <c r="H9" s="192"/>
      <c r="I9" s="113"/>
      <c r="J9" s="105"/>
      <c r="K9" s="102"/>
      <c r="L9" s="103"/>
      <c r="M9" s="102"/>
      <c r="N9" s="102"/>
      <c r="O9" s="102"/>
      <c r="P9" s="102"/>
      <c r="Q9" s="102"/>
      <c r="R9" s="104"/>
      <c r="S9" s="6"/>
      <c r="T9" s="113"/>
      <c r="U9" s="230"/>
      <c r="V9" s="228"/>
      <c r="Y9" s="327" t="s">
        <v>92</v>
      </c>
      <c r="Z9" s="327"/>
      <c r="AA9" s="3"/>
      <c r="AB9" s="328" t="s">
        <v>75</v>
      </c>
      <c r="AC9" s="328"/>
      <c r="AD9" s="3"/>
      <c r="AE9" s="328" t="s">
        <v>76</v>
      </c>
      <c r="AF9" s="328"/>
      <c r="AG9" s="3"/>
      <c r="AH9" s="3"/>
      <c r="AI9" s="72"/>
      <c r="AJ9" s="56" t="s">
        <v>30</v>
      </c>
      <c r="AK9" s="59">
        <f t="shared" si="2"/>
        <v>0</v>
      </c>
      <c r="AL9" s="59">
        <f t="shared" si="3"/>
        <v>0</v>
      </c>
      <c r="AM9" s="59">
        <f t="shared" si="0"/>
        <v>0</v>
      </c>
      <c r="AN9" s="59">
        <f t="shared" si="1"/>
        <v>0</v>
      </c>
      <c r="AO9" s="70"/>
    </row>
    <row r="10" spans="1:42">
      <c r="A10" s="56" t="s">
        <v>31</v>
      </c>
      <c r="B10" s="57">
        <f>IF(WEEKDAY($AB$10)=5,$AB$10,IF(B9&lt;&gt;0,B9+1,0))</f>
        <v>42831</v>
      </c>
      <c r="C10" s="58"/>
      <c r="D10" s="102"/>
      <c r="E10" s="102"/>
      <c r="F10" s="102"/>
      <c r="G10" s="102"/>
      <c r="H10" s="192"/>
      <c r="I10" s="113"/>
      <c r="J10" s="105"/>
      <c r="K10" s="102"/>
      <c r="L10" s="103"/>
      <c r="M10" s="102"/>
      <c r="N10" s="102"/>
      <c r="O10" s="102"/>
      <c r="P10" s="102"/>
      <c r="Q10" s="102"/>
      <c r="R10" s="104"/>
      <c r="S10" s="6"/>
      <c r="T10" s="113"/>
      <c r="U10" s="230"/>
      <c r="V10" s="228"/>
      <c r="Y10" s="329" t="str">
        <f>Validation!B8</f>
        <v>May (2017)</v>
      </c>
      <c r="Z10" s="330"/>
      <c r="AA10" s="3"/>
      <c r="AB10" s="331">
        <f>VLOOKUP(Y10,Validation!B4:F15,2,FALSE)</f>
        <v>42827</v>
      </c>
      <c r="AC10" s="332"/>
      <c r="AD10" s="3"/>
      <c r="AE10" s="331">
        <f>VLOOKUP(Y10,Validation!B4:F15,4,FALSE)</f>
        <v>42854</v>
      </c>
      <c r="AF10" s="332"/>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42832</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42833</v>
      </c>
      <c r="C12" s="58"/>
      <c r="D12" s="102"/>
      <c r="E12" s="102"/>
      <c r="F12" s="102"/>
      <c r="G12" s="102"/>
      <c r="H12" s="192"/>
      <c r="I12" s="113"/>
      <c r="J12" s="105"/>
      <c r="K12" s="102"/>
      <c r="L12" s="103"/>
      <c r="M12" s="102"/>
      <c r="N12" s="102"/>
      <c r="O12" s="102"/>
      <c r="P12" s="102"/>
      <c r="Q12" s="102"/>
      <c r="R12" s="104"/>
      <c r="S12" s="6"/>
      <c r="T12" s="113"/>
      <c r="U12" s="230"/>
      <c r="V12" s="228"/>
      <c r="W12" s="3"/>
      <c r="X12" s="1"/>
      <c r="Y12" s="319" t="s">
        <v>179</v>
      </c>
      <c r="Z12" s="320"/>
      <c r="AA12" s="320"/>
      <c r="AB12" s="321"/>
      <c r="AC12" s="165"/>
      <c r="AD12" s="322" t="s">
        <v>115</v>
      </c>
      <c r="AE12" s="323"/>
      <c r="AF12" s="324"/>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25" t="s">
        <v>158</v>
      </c>
      <c r="Z13" s="326"/>
      <c r="AA13" s="326"/>
      <c r="AB13" s="156">
        <f>April!AB17</f>
        <v>0</v>
      </c>
      <c r="AC13" s="166"/>
      <c r="AD13" s="325" t="s">
        <v>162</v>
      </c>
      <c r="AE13" s="326"/>
      <c r="AF13" s="156">
        <f>April!AF17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10" t="s">
        <v>159</v>
      </c>
      <c r="Z14" s="311"/>
      <c r="AA14" s="311"/>
      <c r="AB14" s="99">
        <f>AE25</f>
        <v>0</v>
      </c>
      <c r="AC14" s="167"/>
      <c r="AD14" s="310" t="s">
        <v>166</v>
      </c>
      <c r="AE14" s="311"/>
      <c r="AF14" s="164">
        <f>AE46</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10" t="s">
        <v>160</v>
      </c>
      <c r="Z15" s="311"/>
      <c r="AA15" s="311"/>
      <c r="AB15" s="99">
        <f>AE24</f>
        <v>0</v>
      </c>
      <c r="AC15" s="168"/>
      <c r="AD15" s="310" t="s">
        <v>163</v>
      </c>
      <c r="AE15" s="311"/>
      <c r="AF15" s="164">
        <f>AE47</f>
        <v>0</v>
      </c>
      <c r="AG15" s="3"/>
      <c r="AH15" s="47"/>
      <c r="AI15" s="71"/>
      <c r="AJ15" s="70"/>
      <c r="AK15" s="74"/>
      <c r="AL15" s="74"/>
      <c r="AM15" s="74"/>
      <c r="AN15" s="70"/>
      <c r="AO15" s="70"/>
    </row>
    <row r="16" spans="1:42" ht="12.75" customHeight="1" thickTop="1">
      <c r="A16" s="334" t="s">
        <v>23</v>
      </c>
      <c r="B16" s="334"/>
      <c r="C16" s="335" t="s">
        <v>185</v>
      </c>
      <c r="D16" s="336"/>
      <c r="E16" s="336"/>
      <c r="F16" s="336"/>
      <c r="G16" s="336"/>
      <c r="H16" s="337"/>
      <c r="I16" s="338" t="s">
        <v>184</v>
      </c>
      <c r="J16" s="339"/>
      <c r="K16" s="340" t="s">
        <v>104</v>
      </c>
      <c r="L16" s="341"/>
      <c r="M16" s="341"/>
      <c r="N16" s="341"/>
      <c r="O16" s="341"/>
      <c r="P16" s="341"/>
      <c r="Q16" s="341"/>
      <c r="R16" s="342"/>
      <c r="S16" s="1"/>
      <c r="T16" s="343" t="s">
        <v>115</v>
      </c>
      <c r="U16" s="344"/>
      <c r="V16" s="345"/>
      <c r="W16" s="6"/>
      <c r="Y16" s="310" t="s">
        <v>161</v>
      </c>
      <c r="Z16" s="311"/>
      <c r="AA16" s="311"/>
      <c r="AB16" s="164">
        <f>AE26</f>
        <v>0</v>
      </c>
      <c r="AC16" s="167"/>
      <c r="AD16" s="310" t="s">
        <v>114</v>
      </c>
      <c r="AE16" s="311"/>
      <c r="AF16" s="164">
        <f>AF49</f>
        <v>0</v>
      </c>
      <c r="AG16" s="3"/>
      <c r="AH16" s="3"/>
      <c r="AI16" s="71"/>
      <c r="AJ16" s="54" t="s">
        <v>22</v>
      </c>
      <c r="AK16" s="312" t="s">
        <v>78</v>
      </c>
      <c r="AL16" s="313"/>
      <c r="AM16" s="313"/>
      <c r="AN16" s="314"/>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12" t="s">
        <v>94</v>
      </c>
      <c r="R17" s="314"/>
      <c r="S17" s="1"/>
      <c r="T17" s="112" t="s">
        <v>85</v>
      </c>
      <c r="U17" s="229" t="s">
        <v>110</v>
      </c>
      <c r="V17" s="227" t="s">
        <v>114</v>
      </c>
      <c r="X17" s="6"/>
      <c r="Y17" s="349" t="s">
        <v>12</v>
      </c>
      <c r="Z17" s="350"/>
      <c r="AA17" s="350"/>
      <c r="AB17" s="35">
        <f>SUM(AB13+AB14+AB15-AB16)</f>
        <v>0</v>
      </c>
      <c r="AC17" s="167"/>
      <c r="AD17" s="349" t="s">
        <v>164</v>
      </c>
      <c r="AE17" s="35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42834</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42835</v>
      </c>
      <c r="C19" s="58"/>
      <c r="D19" s="102"/>
      <c r="E19" s="102"/>
      <c r="F19" s="102"/>
      <c r="G19" s="102"/>
      <c r="H19" s="102"/>
      <c r="I19" s="193"/>
      <c r="J19" s="105"/>
      <c r="K19" s="102"/>
      <c r="L19" s="102"/>
      <c r="M19" s="102"/>
      <c r="N19" s="102"/>
      <c r="O19" s="102"/>
      <c r="P19" s="102"/>
      <c r="Q19" s="102"/>
      <c r="R19" s="104"/>
      <c r="S19" s="3"/>
      <c r="T19" s="113"/>
      <c r="U19" s="230"/>
      <c r="V19" s="228"/>
      <c r="W19" s="6"/>
      <c r="X19" s="6"/>
      <c r="Y19" s="322" t="s">
        <v>0</v>
      </c>
      <c r="Z19" s="323"/>
      <c r="AA19" s="323"/>
      <c r="AB19" s="323"/>
      <c r="AC19" s="323"/>
      <c r="AD19" s="323"/>
      <c r="AE19" s="323"/>
      <c r="AF19" s="324"/>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42836</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42837</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46" t="s">
        <v>19</v>
      </c>
      <c r="AA21" s="347"/>
      <c r="AB21" s="347"/>
      <c r="AC21" s="348"/>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42838</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46" t="s">
        <v>20</v>
      </c>
      <c r="AA22" s="347"/>
      <c r="AB22" s="347"/>
      <c r="AC22" s="348"/>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42839</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42840</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54" t="s">
        <v>18</v>
      </c>
      <c r="AA24" s="355"/>
      <c r="AB24" s="355"/>
      <c r="AC24" s="356"/>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46" t="s">
        <v>15</v>
      </c>
      <c r="AA25" s="347"/>
      <c r="AB25" s="347"/>
      <c r="AC25" s="348"/>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46" t="s">
        <v>53</v>
      </c>
      <c r="AA26" s="347"/>
      <c r="AB26" s="347"/>
      <c r="AC26" s="348"/>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57" t="s">
        <v>46</v>
      </c>
      <c r="AA27" s="358"/>
      <c r="AB27" s="358"/>
      <c r="AC27" s="359"/>
      <c r="AD27" s="157"/>
      <c r="AE27" s="157"/>
      <c r="AF27" s="158"/>
      <c r="AG27" s="3"/>
      <c r="AH27" s="3"/>
      <c r="AI27" s="71"/>
      <c r="AJ27" s="70"/>
      <c r="AK27" s="68"/>
      <c r="AL27" s="68"/>
      <c r="AM27" s="68"/>
      <c r="AN27" s="70"/>
      <c r="AO27" s="70"/>
    </row>
    <row r="28" spans="1:41" ht="12.75" customHeight="1" thickTop="1" thickBot="1">
      <c r="A28" s="334" t="s">
        <v>24</v>
      </c>
      <c r="B28" s="334"/>
      <c r="C28" s="335" t="s">
        <v>185</v>
      </c>
      <c r="D28" s="336"/>
      <c r="E28" s="336"/>
      <c r="F28" s="336"/>
      <c r="G28" s="336"/>
      <c r="H28" s="337"/>
      <c r="I28" s="338" t="s">
        <v>184</v>
      </c>
      <c r="J28" s="339"/>
      <c r="K28" s="340" t="s">
        <v>104</v>
      </c>
      <c r="L28" s="341"/>
      <c r="M28" s="341"/>
      <c r="N28" s="341"/>
      <c r="O28" s="341"/>
      <c r="P28" s="341"/>
      <c r="Q28" s="341"/>
      <c r="R28" s="342"/>
      <c r="S28" s="3"/>
      <c r="T28" s="343" t="s">
        <v>115</v>
      </c>
      <c r="U28" s="344"/>
      <c r="V28" s="345"/>
      <c r="W28" s="3"/>
      <c r="Y28" s="91" t="s">
        <v>74</v>
      </c>
      <c r="Z28" s="360" t="s">
        <v>93</v>
      </c>
      <c r="AA28" s="361"/>
      <c r="AB28" s="361"/>
      <c r="AC28" s="362"/>
      <c r="AD28" s="92" t="s">
        <v>89</v>
      </c>
      <c r="AE28" s="98">
        <f>SUM($E$13+E25+E37+E49+E61)</f>
        <v>0</v>
      </c>
      <c r="AF28" s="93">
        <f>AE28</f>
        <v>0</v>
      </c>
      <c r="AG28" s="3"/>
      <c r="AH28" s="3"/>
      <c r="AI28" s="71"/>
      <c r="AJ28" s="54" t="s">
        <v>22</v>
      </c>
      <c r="AK28" s="312" t="s">
        <v>78</v>
      </c>
      <c r="AL28" s="313"/>
      <c r="AM28" s="313"/>
      <c r="AN28" s="314"/>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12" t="s">
        <v>94</v>
      </c>
      <c r="R29" s="314"/>
      <c r="S29" s="1"/>
      <c r="T29" s="112" t="s">
        <v>85</v>
      </c>
      <c r="U29" s="229" t="s">
        <v>110</v>
      </c>
      <c r="V29" s="227" t="s">
        <v>114</v>
      </c>
      <c r="X29" s="3"/>
      <c r="Y29" s="88" t="s">
        <v>61</v>
      </c>
      <c r="Z29" s="354" t="s">
        <v>58</v>
      </c>
      <c r="AA29" s="355"/>
      <c r="AB29" s="355"/>
      <c r="AC29" s="356"/>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42841</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46" t="s">
        <v>59</v>
      </c>
      <c r="AA30" s="347"/>
      <c r="AB30" s="347"/>
      <c r="AC30" s="348"/>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42842</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46" t="s">
        <v>60</v>
      </c>
      <c r="AA31" s="347"/>
      <c r="AB31" s="347"/>
      <c r="AC31" s="348"/>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42843</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46" t="s">
        <v>69</v>
      </c>
      <c r="AA32" s="347"/>
      <c r="AB32" s="347"/>
      <c r="AC32" s="348"/>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42844</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42845</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54" t="s">
        <v>50</v>
      </c>
      <c r="AA34" s="355"/>
      <c r="AB34" s="355"/>
      <c r="AC34" s="356"/>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42846</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42847</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63" t="s">
        <v>182</v>
      </c>
      <c r="AA36" s="364"/>
      <c r="AB36" s="364"/>
      <c r="AC36" s="365"/>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SUMIF($B30:$B36,"&lt;&gt;0",I30:I36)</f>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63" t="s">
        <v>101</v>
      </c>
      <c r="AA37" s="364"/>
      <c r="AB37" s="364"/>
      <c r="AC37" s="365"/>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54" t="s">
        <v>8</v>
      </c>
      <c r="AA38" s="355"/>
      <c r="AB38" s="355"/>
      <c r="AC38" s="356"/>
      <c r="AD38" s="89" t="s">
        <v>9</v>
      </c>
      <c r="AE38" s="90">
        <f>SUMIFS(Q:Q,R:R,"M",B:B,"&lt;&gt;0")</f>
        <v>0</v>
      </c>
      <c r="AF38" s="86">
        <f t="shared" ref="AF38:AF49"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46" t="s">
        <v>4</v>
      </c>
      <c r="AA39" s="347"/>
      <c r="AB39" s="347"/>
      <c r="AC39" s="348"/>
      <c r="AD39" s="13" t="s">
        <v>5</v>
      </c>
      <c r="AE39" s="14">
        <f>SUM(L13,L25,L37,L49,L61)</f>
        <v>0</v>
      </c>
      <c r="AF39" s="39">
        <f t="shared" si="20"/>
        <v>0</v>
      </c>
      <c r="AI39" s="71"/>
      <c r="AJ39" s="70"/>
      <c r="AK39" s="68"/>
      <c r="AL39" s="68"/>
      <c r="AM39" s="68"/>
      <c r="AN39" s="70"/>
      <c r="AO39" s="70"/>
    </row>
    <row r="40" spans="1:41" s="3" customFormat="1" ht="12.75" customHeight="1" thickTop="1">
      <c r="A40" s="334" t="s">
        <v>35</v>
      </c>
      <c r="B40" s="334"/>
      <c r="C40" s="335" t="s">
        <v>185</v>
      </c>
      <c r="D40" s="336"/>
      <c r="E40" s="336"/>
      <c r="F40" s="336"/>
      <c r="G40" s="336"/>
      <c r="H40" s="337"/>
      <c r="I40" s="338" t="s">
        <v>184</v>
      </c>
      <c r="J40" s="339"/>
      <c r="K40" s="340" t="s">
        <v>104</v>
      </c>
      <c r="L40" s="341"/>
      <c r="M40" s="341"/>
      <c r="N40" s="341"/>
      <c r="O40" s="341"/>
      <c r="P40" s="341"/>
      <c r="Q40" s="341"/>
      <c r="R40" s="342"/>
      <c r="T40" s="343" t="s">
        <v>115</v>
      </c>
      <c r="U40" s="344"/>
      <c r="V40" s="345"/>
      <c r="Y40" s="38">
        <v>180</v>
      </c>
      <c r="Z40" s="346" t="s">
        <v>6</v>
      </c>
      <c r="AA40" s="347"/>
      <c r="AB40" s="347"/>
      <c r="AC40" s="348"/>
      <c r="AD40" s="13" t="s">
        <v>7</v>
      </c>
      <c r="AE40" s="14">
        <f>SUM(M13,M25,M37,M49,M61)</f>
        <v>0</v>
      </c>
      <c r="AF40" s="39">
        <f t="shared" si="20"/>
        <v>0</v>
      </c>
      <c r="AI40" s="71"/>
      <c r="AJ40" s="54" t="s">
        <v>22</v>
      </c>
      <c r="AK40" s="312" t="s">
        <v>78</v>
      </c>
      <c r="AL40" s="313"/>
      <c r="AM40" s="313"/>
      <c r="AN40" s="314"/>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12" t="s">
        <v>94</v>
      </c>
      <c r="R41" s="314"/>
      <c r="S41" s="1"/>
      <c r="T41" s="112" t="s">
        <v>85</v>
      </c>
      <c r="U41" s="229" t="s">
        <v>110</v>
      </c>
      <c r="V41" s="227" t="s">
        <v>114</v>
      </c>
      <c r="X41" s="2"/>
      <c r="Y41" s="38">
        <v>195</v>
      </c>
      <c r="Z41" s="346" t="s">
        <v>10</v>
      </c>
      <c r="AA41" s="347"/>
      <c r="AB41" s="347"/>
      <c r="AC41" s="348"/>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42848</v>
      </c>
      <c r="C42" s="58"/>
      <c r="D42" s="102"/>
      <c r="E42" s="102"/>
      <c r="F42" s="102"/>
      <c r="G42" s="102"/>
      <c r="H42" s="102"/>
      <c r="I42" s="193"/>
      <c r="J42" s="105"/>
      <c r="K42" s="102"/>
      <c r="L42" s="102"/>
      <c r="M42" s="102"/>
      <c r="N42" s="102"/>
      <c r="O42" s="102"/>
      <c r="P42" s="102"/>
      <c r="Q42" s="102"/>
      <c r="R42" s="104"/>
      <c r="T42" s="113"/>
      <c r="U42" s="230"/>
      <c r="V42" s="228"/>
      <c r="W42" s="2"/>
      <c r="Y42" s="40">
        <v>199</v>
      </c>
      <c r="Z42" s="346" t="s">
        <v>13</v>
      </c>
      <c r="AA42" s="347"/>
      <c r="AB42" s="347"/>
      <c r="AC42" s="348"/>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42849</v>
      </c>
      <c r="C43" s="58"/>
      <c r="D43" s="102"/>
      <c r="E43" s="102"/>
      <c r="F43" s="102"/>
      <c r="G43" s="102"/>
      <c r="H43" s="102"/>
      <c r="I43" s="193"/>
      <c r="J43" s="105"/>
      <c r="K43" s="102"/>
      <c r="L43" s="102"/>
      <c r="M43" s="102"/>
      <c r="N43" s="102"/>
      <c r="O43" s="102"/>
      <c r="P43" s="102"/>
      <c r="Q43" s="102"/>
      <c r="R43" s="104"/>
      <c r="T43" s="113"/>
      <c r="U43" s="230"/>
      <c r="V43" s="228"/>
      <c r="Y43" s="40">
        <v>196</v>
      </c>
      <c r="Z43" s="346" t="s">
        <v>66</v>
      </c>
      <c r="AA43" s="347"/>
      <c r="AB43" s="347"/>
      <c r="AC43" s="348"/>
      <c r="AD43" s="15" t="s">
        <v>65</v>
      </c>
      <c r="AE43" s="14">
        <f>SUMIFS(Q:Q,R:R,"AL",B:B,"&lt;&gt;0")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42850</v>
      </c>
      <c r="C44" s="58"/>
      <c r="D44" s="102"/>
      <c r="E44" s="102"/>
      <c r="F44" s="102"/>
      <c r="G44" s="102"/>
      <c r="H44" s="102"/>
      <c r="I44" s="193"/>
      <c r="J44" s="105"/>
      <c r="K44" s="102"/>
      <c r="L44" s="102"/>
      <c r="M44" s="102"/>
      <c r="N44" s="102"/>
      <c r="O44" s="102"/>
      <c r="P44" s="102"/>
      <c r="Q44" s="102"/>
      <c r="R44" s="104"/>
      <c r="T44" s="113"/>
      <c r="U44" s="230"/>
      <c r="V44" s="228"/>
      <c r="Y44" s="173">
        <v>197</v>
      </c>
      <c r="Z44" s="246" t="s">
        <v>226</v>
      </c>
      <c r="AA44" s="247"/>
      <c r="AB44" s="247"/>
      <c r="AC44" s="248"/>
      <c r="AD44" s="174" t="s">
        <v>224</v>
      </c>
      <c r="AE44" s="175">
        <f>SUMIFS(Q:Q,R:R,"DR",B:B,"&lt;&gt;0")</f>
        <v>0</v>
      </c>
      <c r="AF44" s="176">
        <f t="shared" si="20"/>
        <v>0</v>
      </c>
      <c r="AI44" s="71"/>
      <c r="AJ44" s="56" t="s">
        <v>29</v>
      </c>
      <c r="AK44" s="59">
        <f t="shared" si="24"/>
        <v>0</v>
      </c>
      <c r="AL44" s="59">
        <f t="shared" si="25"/>
        <v>0</v>
      </c>
      <c r="AM44" s="59">
        <f t="shared" si="21"/>
        <v>0</v>
      </c>
      <c r="AN44" s="59">
        <f t="shared" si="22"/>
        <v>0</v>
      </c>
      <c r="AO44" s="70"/>
    </row>
    <row r="45" spans="1:41" s="3" customFormat="1" ht="13.5" thickBot="1">
      <c r="A45" s="53" t="s">
        <v>30</v>
      </c>
      <c r="B45" s="63">
        <f t="shared" si="23"/>
        <v>42851</v>
      </c>
      <c r="C45" s="58"/>
      <c r="D45" s="102"/>
      <c r="E45" s="102"/>
      <c r="F45" s="102"/>
      <c r="G45" s="102"/>
      <c r="H45" s="102"/>
      <c r="I45" s="193"/>
      <c r="J45" s="105"/>
      <c r="K45" s="102"/>
      <c r="L45" s="102"/>
      <c r="M45" s="102"/>
      <c r="N45" s="102"/>
      <c r="O45" s="102"/>
      <c r="P45" s="102"/>
      <c r="Q45" s="102"/>
      <c r="R45" s="104"/>
      <c r="T45" s="113"/>
      <c r="U45" s="230"/>
      <c r="V45" s="228"/>
      <c r="Y45" s="180"/>
      <c r="Z45" s="243" t="s">
        <v>98</v>
      </c>
      <c r="AA45" s="244"/>
      <c r="AB45" s="244"/>
      <c r="AC45" s="245"/>
      <c r="AD45" s="157" t="s">
        <v>97</v>
      </c>
      <c r="AE45" s="181">
        <f>SUMIFS(Q:Q,R:R,"CL",B:B,"&lt;&gt;0")</f>
        <v>0</v>
      </c>
      <c r="AF45" s="182">
        <f t="shared" si="20"/>
        <v>0</v>
      </c>
      <c r="AI45" s="71"/>
      <c r="AJ45" s="56" t="s">
        <v>30</v>
      </c>
      <c r="AK45" s="59">
        <f t="shared" si="24"/>
        <v>0</v>
      </c>
      <c r="AL45" s="59">
        <f t="shared" si="25"/>
        <v>0</v>
      </c>
      <c r="AM45" s="59">
        <f t="shared" si="21"/>
        <v>0</v>
      </c>
      <c r="AN45" s="59">
        <f t="shared" si="22"/>
        <v>0</v>
      </c>
      <c r="AO45" s="70"/>
    </row>
    <row r="46" spans="1:41" s="3" customFormat="1" ht="13.5" thickTop="1">
      <c r="A46" s="53" t="s">
        <v>31</v>
      </c>
      <c r="B46" s="63">
        <f t="shared" si="23"/>
        <v>42852</v>
      </c>
      <c r="C46" s="58"/>
      <c r="D46" s="102"/>
      <c r="E46" s="102"/>
      <c r="F46" s="102"/>
      <c r="G46" s="102"/>
      <c r="H46" s="102"/>
      <c r="I46" s="193"/>
      <c r="J46" s="105"/>
      <c r="K46" s="102"/>
      <c r="L46" s="102"/>
      <c r="M46" s="102"/>
      <c r="N46" s="102"/>
      <c r="O46" s="102"/>
      <c r="P46" s="102"/>
      <c r="Q46" s="102"/>
      <c r="R46" s="104"/>
      <c r="T46" s="113"/>
      <c r="U46" s="230"/>
      <c r="V46" s="228"/>
      <c r="Y46" s="96">
        <v>185</v>
      </c>
      <c r="Z46" s="354" t="s">
        <v>111</v>
      </c>
      <c r="AA46" s="355"/>
      <c r="AB46" s="355"/>
      <c r="AC46" s="356"/>
      <c r="AD46" s="97" t="s">
        <v>110</v>
      </c>
      <c r="AE46" s="90">
        <f>SUM(U13+U25+U37+U49+U61)</f>
        <v>0</v>
      </c>
      <c r="AF46" s="86">
        <f t="shared" si="20"/>
        <v>0</v>
      </c>
      <c r="AI46" s="71"/>
      <c r="AJ46" s="56" t="s">
        <v>31</v>
      </c>
      <c r="AK46" s="59">
        <f t="shared" si="24"/>
        <v>0</v>
      </c>
      <c r="AL46" s="59">
        <f t="shared" si="25"/>
        <v>0</v>
      </c>
      <c r="AM46" s="59">
        <f t="shared" si="21"/>
        <v>0</v>
      </c>
      <c r="AN46" s="59">
        <f t="shared" si="22"/>
        <v>0</v>
      </c>
      <c r="AO46" s="70"/>
    </row>
    <row r="47" spans="1:41" s="3" customFormat="1" ht="13.5" thickBot="1">
      <c r="A47" s="53" t="s">
        <v>32</v>
      </c>
      <c r="B47" s="63">
        <f t="shared" si="23"/>
        <v>42853</v>
      </c>
      <c r="C47" s="58"/>
      <c r="D47" s="102"/>
      <c r="E47" s="102"/>
      <c r="F47" s="102"/>
      <c r="G47" s="102"/>
      <c r="H47" s="102"/>
      <c r="I47" s="193"/>
      <c r="J47" s="105"/>
      <c r="K47" s="102"/>
      <c r="L47" s="102"/>
      <c r="M47" s="102"/>
      <c r="N47" s="102"/>
      <c r="O47" s="102"/>
      <c r="P47" s="102"/>
      <c r="Q47" s="102"/>
      <c r="R47" s="104"/>
      <c r="T47" s="113"/>
      <c r="U47" s="230"/>
      <c r="V47" s="228"/>
      <c r="Y47" s="173">
        <v>186</v>
      </c>
      <c r="Z47" s="366" t="s">
        <v>105</v>
      </c>
      <c r="AA47" s="367"/>
      <c r="AB47" s="367"/>
      <c r="AC47" s="368"/>
      <c r="AD47" s="174" t="s">
        <v>85</v>
      </c>
      <c r="AE47" s="175">
        <f>SUM(T13+T25+T37+T49+T61)</f>
        <v>0</v>
      </c>
      <c r="AF47" s="176">
        <f t="shared" si="20"/>
        <v>0</v>
      </c>
      <c r="AI47" s="71"/>
      <c r="AJ47" s="56" t="s">
        <v>32</v>
      </c>
      <c r="AK47" s="59">
        <f t="shared" si="24"/>
        <v>0</v>
      </c>
      <c r="AL47" s="59">
        <f t="shared" si="25"/>
        <v>0</v>
      </c>
      <c r="AM47" s="59">
        <f t="shared" si="21"/>
        <v>0</v>
      </c>
      <c r="AN47" s="59">
        <f t="shared" si="22"/>
        <v>0</v>
      </c>
      <c r="AO47" s="70"/>
    </row>
    <row r="48" spans="1:41" s="3" customFormat="1" ht="13.5" thickTop="1">
      <c r="A48" s="53" t="s">
        <v>33</v>
      </c>
      <c r="B48" s="63">
        <f t="shared" si="23"/>
        <v>42854</v>
      </c>
      <c r="C48" s="58"/>
      <c r="D48" s="102"/>
      <c r="E48" s="102"/>
      <c r="F48" s="102"/>
      <c r="G48" s="102"/>
      <c r="H48" s="102"/>
      <c r="I48" s="193"/>
      <c r="J48" s="105"/>
      <c r="K48" s="102"/>
      <c r="L48" s="102"/>
      <c r="M48" s="102"/>
      <c r="N48" s="102"/>
      <c r="O48" s="102"/>
      <c r="P48" s="102"/>
      <c r="Q48" s="102"/>
      <c r="R48" s="104"/>
      <c r="T48" s="113"/>
      <c r="U48" s="230"/>
      <c r="V48" s="228"/>
      <c r="Y48" s="185" t="s">
        <v>72</v>
      </c>
      <c r="Z48" s="369" t="s">
        <v>86</v>
      </c>
      <c r="AA48" s="370"/>
      <c r="AB48" s="370"/>
      <c r="AC48" s="371"/>
      <c r="AD48" s="186" t="s">
        <v>95</v>
      </c>
      <c r="AE48" s="187">
        <f>SUMIFS(Q:Q,R:R,"LW",B:B,"&lt;&gt;0")</f>
        <v>0</v>
      </c>
      <c r="AF48" s="188">
        <f t="shared" si="20"/>
        <v>0</v>
      </c>
      <c r="AI48" s="71"/>
      <c r="AJ48" s="56" t="s">
        <v>33</v>
      </c>
      <c r="AK48" s="59">
        <f t="shared" si="24"/>
        <v>0</v>
      </c>
      <c r="AL48" s="59">
        <f t="shared" si="25"/>
        <v>0</v>
      </c>
      <c r="AM48" s="59">
        <f t="shared" si="21"/>
        <v>0</v>
      </c>
      <c r="AN48" s="59">
        <f t="shared" si="22"/>
        <v>0</v>
      </c>
      <c r="AO48" s="70"/>
    </row>
    <row r="49" spans="1:41" s="3" customFormat="1" ht="13.5" thickBot="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4" t="s">
        <v>112</v>
      </c>
      <c r="Z49" s="351" t="s">
        <v>113</v>
      </c>
      <c r="AA49" s="352"/>
      <c r="AB49" s="352"/>
      <c r="AC49" s="353"/>
      <c r="AD49" s="87" t="s">
        <v>114</v>
      </c>
      <c r="AE49" s="233">
        <f>SUM(V13+V25+V37+V49+V61)</f>
        <v>0</v>
      </c>
      <c r="AF49" s="85">
        <f t="shared" si="20"/>
        <v>0</v>
      </c>
      <c r="AI49" s="71"/>
      <c r="AJ49" s="56" t="s">
        <v>34</v>
      </c>
      <c r="AK49" s="207">
        <f>SUM(AK42:AK48)</f>
        <v>0</v>
      </c>
      <c r="AL49" s="207">
        <f t="shared" ref="AL49:AN49" si="27">SUM(AL42:AL48)</f>
        <v>0</v>
      </c>
      <c r="AM49" s="207">
        <f t="shared" si="27"/>
        <v>0</v>
      </c>
      <c r="AN49" s="207">
        <f t="shared" si="27"/>
        <v>0</v>
      </c>
      <c r="AO49" s="70"/>
    </row>
    <row r="50" spans="1:41" s="3" customFormat="1" ht="14.25" thickTop="1" thickBot="1">
      <c r="A50" s="2"/>
      <c r="B50" s="2"/>
      <c r="C50" s="2"/>
      <c r="D50" s="2"/>
      <c r="E50" s="2"/>
      <c r="F50" s="2"/>
      <c r="G50" s="2"/>
      <c r="H50" s="2"/>
      <c r="I50" s="2"/>
      <c r="J50" s="2"/>
      <c r="K50" s="2"/>
      <c r="L50" s="2"/>
      <c r="M50" s="2"/>
      <c r="N50" s="2"/>
      <c r="O50" s="2"/>
      <c r="P50" s="2"/>
      <c r="Q50" s="2"/>
      <c r="R50" s="2"/>
      <c r="Y50" s="17"/>
      <c r="Z50" s="372"/>
      <c r="AA50" s="372"/>
      <c r="AB50" s="4" t="s">
        <v>54</v>
      </c>
      <c r="AC50" s="4"/>
      <c r="AD50" s="4"/>
      <c r="AE50" s="183">
        <f>SUM(AE21:AE49)</f>
        <v>0</v>
      </c>
      <c r="AF50" s="85">
        <f>SUM(AF21:AF49)</f>
        <v>0</v>
      </c>
      <c r="AI50" s="71"/>
      <c r="AJ50" s="70"/>
      <c r="AK50" s="70"/>
      <c r="AL50" s="70"/>
      <c r="AM50" s="70"/>
      <c r="AN50" s="70"/>
      <c r="AO50" s="70"/>
    </row>
    <row r="51" spans="1:41" s="3" customFormat="1" ht="13.5" thickTop="1">
      <c r="Y51" s="50" t="s">
        <v>44</v>
      </c>
      <c r="Z51" s="18"/>
      <c r="AB51" s="1" t="s">
        <v>56</v>
      </c>
      <c r="AI51" s="71"/>
      <c r="AJ51" s="70"/>
      <c r="AK51" s="70"/>
      <c r="AL51" s="70"/>
      <c r="AM51" s="70"/>
      <c r="AN51" s="70"/>
      <c r="AO51" s="70"/>
    </row>
    <row r="52" spans="1:41" ht="13.5" customHeight="1" thickBot="1">
      <c r="A52" s="171"/>
      <c r="B52" s="171"/>
      <c r="C52" s="171"/>
      <c r="D52" s="171"/>
      <c r="E52" s="171"/>
      <c r="F52" s="171"/>
      <c r="G52" s="171"/>
      <c r="H52" s="171"/>
      <c r="I52" s="171"/>
      <c r="J52" s="171"/>
      <c r="K52" s="171"/>
      <c r="L52" s="171"/>
      <c r="M52" s="171"/>
      <c r="N52" s="171"/>
      <c r="O52" s="171"/>
      <c r="P52" s="171"/>
      <c r="Q52" s="171"/>
      <c r="R52" s="171"/>
      <c r="S52" s="171"/>
      <c r="T52" s="171"/>
      <c r="U52" s="171"/>
      <c r="V52" s="171"/>
      <c r="W52" s="3"/>
      <c r="X52" s="3"/>
      <c r="Y52" s="3"/>
      <c r="Z52" s="3"/>
      <c r="AA52" s="3"/>
      <c r="AB52" s="3"/>
      <c r="AC52" s="3"/>
      <c r="AD52" s="3"/>
      <c r="AE52" s="3"/>
      <c r="AF52" s="3"/>
      <c r="AG52" s="3"/>
      <c r="AH52" s="3"/>
      <c r="AI52" s="71"/>
      <c r="AJ52" s="54" t="s">
        <v>22</v>
      </c>
      <c r="AK52" s="312" t="s">
        <v>78</v>
      </c>
      <c r="AL52" s="313"/>
      <c r="AM52" s="313"/>
      <c r="AN52" s="314"/>
      <c r="AO52" s="70"/>
    </row>
    <row r="53" spans="1:41" ht="12.75" customHeight="1" thickTop="1">
      <c r="A53" s="208"/>
      <c r="B53" s="208"/>
      <c r="C53" s="211"/>
      <c r="D53" s="211"/>
      <c r="E53" s="211"/>
      <c r="F53" s="211"/>
      <c r="G53" s="211"/>
      <c r="H53" s="211"/>
      <c r="I53" s="211"/>
      <c r="J53" s="211"/>
      <c r="K53" s="211"/>
      <c r="L53" s="211"/>
      <c r="M53" s="211"/>
      <c r="N53" s="211"/>
      <c r="O53" s="211"/>
      <c r="P53" s="211"/>
      <c r="Q53" s="211"/>
      <c r="R53" s="211"/>
      <c r="S53" s="171"/>
      <c r="T53" s="211"/>
      <c r="U53" s="211"/>
      <c r="V53" s="211"/>
      <c r="X53" s="154"/>
      <c r="Y53" s="21"/>
      <c r="Z53" s="21"/>
      <c r="AA53" s="21"/>
      <c r="AB53" s="21"/>
      <c r="AC53" s="21"/>
      <c r="AD53" s="21"/>
      <c r="AE53" s="21"/>
      <c r="AF53" s="21"/>
      <c r="AG53" s="22"/>
      <c r="AH53" s="3"/>
      <c r="AI53" s="71"/>
      <c r="AJ53" s="54" t="s">
        <v>25</v>
      </c>
      <c r="AK53" s="54" t="s">
        <v>79</v>
      </c>
      <c r="AL53" s="54" t="s">
        <v>80</v>
      </c>
      <c r="AM53" s="54" t="s">
        <v>85</v>
      </c>
      <c r="AN53" s="54" t="s">
        <v>89</v>
      </c>
      <c r="AO53" s="70"/>
    </row>
    <row r="54" spans="1:41">
      <c r="A54" s="206"/>
      <c r="B54" s="162"/>
      <c r="C54" s="209"/>
      <c r="D54" s="209"/>
      <c r="E54" s="209"/>
      <c r="F54" s="209"/>
      <c r="G54" s="209"/>
      <c r="H54" s="209"/>
      <c r="I54" s="209"/>
      <c r="J54" s="209"/>
      <c r="K54" s="209"/>
      <c r="L54" s="209"/>
      <c r="M54" s="209"/>
      <c r="N54" s="209"/>
      <c r="O54" s="209"/>
      <c r="P54" s="209"/>
      <c r="Q54" s="209"/>
      <c r="R54" s="210"/>
      <c r="S54" s="171"/>
      <c r="T54" s="209"/>
      <c r="U54" s="209"/>
      <c r="V54" s="209"/>
      <c r="X54" s="23"/>
      <c r="Y54" s="3"/>
      <c r="Z54" s="3"/>
      <c r="AA54" s="3"/>
      <c r="AB54" s="3"/>
      <c r="AC54" s="3"/>
      <c r="AD54" s="3"/>
      <c r="AE54" s="3"/>
      <c r="AF54" s="3"/>
      <c r="AG54" s="24"/>
      <c r="AH54" s="3"/>
      <c r="AI54" s="71"/>
      <c r="AJ54" s="56" t="s">
        <v>27</v>
      </c>
      <c r="AK54" s="59">
        <f>I54</f>
        <v>0</v>
      </c>
      <c r="AL54" s="59">
        <f>K54</f>
        <v>0</v>
      </c>
      <c r="AM54" s="59">
        <f t="shared" ref="AM54:AM60" si="28">IF($U$13&gt;0,T54,0)</f>
        <v>0</v>
      </c>
      <c r="AN54" s="59">
        <f t="shared" ref="AN54:AN60" si="29">IF(E54&gt;8,8,E54)</f>
        <v>0</v>
      </c>
      <c r="AO54" s="70"/>
    </row>
    <row r="55" spans="1:41">
      <c r="A55" s="46"/>
      <c r="B55" s="162"/>
      <c r="C55" s="209"/>
      <c r="D55" s="209"/>
      <c r="E55" s="209"/>
      <c r="F55" s="209"/>
      <c r="G55" s="209"/>
      <c r="H55" s="209"/>
      <c r="I55" s="209"/>
      <c r="J55" s="209"/>
      <c r="K55" s="209"/>
      <c r="L55" s="209"/>
      <c r="M55" s="209"/>
      <c r="N55" s="209"/>
      <c r="O55" s="209"/>
      <c r="P55" s="209"/>
      <c r="Q55" s="209"/>
      <c r="R55" s="210"/>
      <c r="S55" s="171"/>
      <c r="T55" s="209"/>
      <c r="U55" s="209"/>
      <c r="V55" s="209"/>
      <c r="X55" s="23"/>
      <c r="Y55" s="33"/>
      <c r="Z55" s="33"/>
      <c r="AA55" s="33"/>
      <c r="AB55" s="33"/>
      <c r="AC55" s="33"/>
      <c r="AD55" s="33"/>
      <c r="AE55" s="33"/>
      <c r="AF55" s="34"/>
      <c r="AG55" s="24"/>
      <c r="AH55" s="4"/>
      <c r="AI55" s="71"/>
      <c r="AJ55" s="56" t="s">
        <v>28</v>
      </c>
      <c r="AK55" s="59">
        <f t="shared" ref="AK55:AK60" si="30">I55</f>
        <v>0</v>
      </c>
      <c r="AL55" s="59">
        <f t="shared" ref="AL55:AL60" si="31">K55</f>
        <v>0</v>
      </c>
      <c r="AM55" s="59">
        <f t="shared" si="28"/>
        <v>0</v>
      </c>
      <c r="AN55" s="59">
        <f t="shared" si="29"/>
        <v>0</v>
      </c>
      <c r="AO55" s="70"/>
    </row>
    <row r="56" spans="1:41">
      <c r="A56" s="46"/>
      <c r="B56" s="162"/>
      <c r="C56" s="209"/>
      <c r="D56" s="209"/>
      <c r="E56" s="209"/>
      <c r="F56" s="209"/>
      <c r="G56" s="209"/>
      <c r="H56" s="209"/>
      <c r="I56" s="209"/>
      <c r="J56" s="209"/>
      <c r="K56" s="209"/>
      <c r="L56" s="209"/>
      <c r="M56" s="209"/>
      <c r="N56" s="209"/>
      <c r="O56" s="209"/>
      <c r="P56" s="209"/>
      <c r="Q56" s="209"/>
      <c r="R56" s="210"/>
      <c r="S56" s="171"/>
      <c r="T56" s="209"/>
      <c r="U56" s="209"/>
      <c r="V56" s="209"/>
      <c r="X56" s="23"/>
      <c r="Y56" s="3" t="s">
        <v>37</v>
      </c>
      <c r="Z56" s="3"/>
      <c r="AA56" s="3"/>
      <c r="AB56" s="3"/>
      <c r="AC56" s="3"/>
      <c r="AD56" s="3"/>
      <c r="AE56" s="3" t="s">
        <v>26</v>
      </c>
      <c r="AF56" s="3"/>
      <c r="AG56" s="24"/>
      <c r="AH56" s="4"/>
      <c r="AI56" s="71"/>
      <c r="AJ56" s="56" t="s">
        <v>29</v>
      </c>
      <c r="AK56" s="59">
        <f t="shared" si="30"/>
        <v>0</v>
      </c>
      <c r="AL56" s="59">
        <f t="shared" si="31"/>
        <v>0</v>
      </c>
      <c r="AM56" s="59">
        <f t="shared" si="28"/>
        <v>0</v>
      </c>
      <c r="AN56" s="59">
        <f t="shared" si="29"/>
        <v>0</v>
      </c>
      <c r="AO56" s="70"/>
    </row>
    <row r="57" spans="1:41" ht="12.75" customHeight="1">
      <c r="A57" s="46"/>
      <c r="B57" s="162"/>
      <c r="C57" s="209"/>
      <c r="D57" s="209"/>
      <c r="E57" s="209"/>
      <c r="F57" s="209"/>
      <c r="G57" s="209"/>
      <c r="H57" s="209"/>
      <c r="I57" s="209"/>
      <c r="J57" s="209"/>
      <c r="K57" s="209"/>
      <c r="L57" s="209"/>
      <c r="M57" s="209"/>
      <c r="N57" s="209"/>
      <c r="O57" s="209"/>
      <c r="P57" s="209"/>
      <c r="Q57" s="209"/>
      <c r="R57" s="210"/>
      <c r="S57" s="171"/>
      <c r="T57" s="209"/>
      <c r="U57" s="209"/>
      <c r="V57" s="209"/>
      <c r="X57" s="23"/>
      <c r="Y57" s="375" t="s">
        <v>82</v>
      </c>
      <c r="Z57" s="375"/>
      <c r="AA57" s="375"/>
      <c r="AB57" s="375"/>
      <c r="AC57" s="375"/>
      <c r="AD57" s="375"/>
      <c r="AE57" s="375"/>
      <c r="AF57" s="375"/>
      <c r="AG57" s="25"/>
      <c r="AH57" s="3"/>
      <c r="AI57" s="71"/>
      <c r="AJ57" s="56" t="s">
        <v>30</v>
      </c>
      <c r="AK57" s="59">
        <f t="shared" si="30"/>
        <v>0</v>
      </c>
      <c r="AL57" s="59">
        <f t="shared" si="31"/>
        <v>0</v>
      </c>
      <c r="AM57" s="59">
        <f t="shared" si="28"/>
        <v>0</v>
      </c>
      <c r="AN57" s="59">
        <f t="shared" si="29"/>
        <v>0</v>
      </c>
      <c r="AO57" s="70"/>
    </row>
    <row r="58" spans="1:41" ht="12.75" customHeight="1">
      <c r="A58" s="46"/>
      <c r="B58" s="162"/>
      <c r="C58" s="209"/>
      <c r="D58" s="209"/>
      <c r="E58" s="209"/>
      <c r="F58" s="209"/>
      <c r="G58" s="209"/>
      <c r="H58" s="209"/>
      <c r="I58" s="209"/>
      <c r="J58" s="209"/>
      <c r="K58" s="209"/>
      <c r="L58" s="209"/>
      <c r="M58" s="209"/>
      <c r="N58" s="209"/>
      <c r="O58" s="209"/>
      <c r="P58" s="209"/>
      <c r="Q58" s="209"/>
      <c r="R58" s="210"/>
      <c r="S58" s="171"/>
      <c r="T58" s="209"/>
      <c r="U58" s="209"/>
      <c r="V58" s="209"/>
      <c r="X58" s="23"/>
      <c r="Y58" s="375"/>
      <c r="Z58" s="375"/>
      <c r="AA58" s="375"/>
      <c r="AB58" s="375"/>
      <c r="AC58" s="375"/>
      <c r="AD58" s="375"/>
      <c r="AE58" s="375"/>
      <c r="AF58" s="375"/>
      <c r="AG58" s="25"/>
      <c r="AH58" s="3"/>
      <c r="AI58" s="71"/>
      <c r="AJ58" s="56" t="s">
        <v>31</v>
      </c>
      <c r="AK58" s="59">
        <f t="shared" si="30"/>
        <v>0</v>
      </c>
      <c r="AL58" s="59">
        <f t="shared" si="31"/>
        <v>0</v>
      </c>
      <c r="AM58" s="59">
        <f t="shared" si="28"/>
        <v>0</v>
      </c>
      <c r="AN58" s="59">
        <f t="shared" si="29"/>
        <v>0</v>
      </c>
      <c r="AO58" s="70"/>
    </row>
    <row r="59" spans="1:41">
      <c r="A59" s="46"/>
      <c r="B59" s="162"/>
      <c r="C59" s="209"/>
      <c r="D59" s="209"/>
      <c r="E59" s="209"/>
      <c r="F59" s="209"/>
      <c r="G59" s="209"/>
      <c r="H59" s="209"/>
      <c r="I59" s="209"/>
      <c r="J59" s="209"/>
      <c r="K59" s="209"/>
      <c r="L59" s="209"/>
      <c r="M59" s="209"/>
      <c r="N59" s="209"/>
      <c r="O59" s="209"/>
      <c r="P59" s="209"/>
      <c r="Q59" s="209"/>
      <c r="R59" s="210"/>
      <c r="S59" s="171"/>
      <c r="T59" s="209"/>
      <c r="U59" s="209"/>
      <c r="V59" s="209"/>
      <c r="X59" s="23"/>
      <c r="Y59" s="3"/>
      <c r="Z59" s="3"/>
      <c r="AA59" s="3"/>
      <c r="AB59" s="3"/>
      <c r="AC59" s="3"/>
      <c r="AD59" s="3"/>
      <c r="AE59" s="3"/>
      <c r="AF59" s="3"/>
      <c r="AG59" s="24"/>
      <c r="AH59" s="3"/>
      <c r="AI59" s="71"/>
      <c r="AJ59" s="56" t="s">
        <v>32</v>
      </c>
      <c r="AK59" s="59">
        <f t="shared" si="30"/>
        <v>0</v>
      </c>
      <c r="AL59" s="59">
        <f t="shared" si="31"/>
        <v>0</v>
      </c>
      <c r="AM59" s="59">
        <f t="shared" si="28"/>
        <v>0</v>
      </c>
      <c r="AN59" s="59">
        <f t="shared" si="29"/>
        <v>0</v>
      </c>
      <c r="AO59" s="70"/>
    </row>
    <row r="60" spans="1:41">
      <c r="A60" s="46"/>
      <c r="B60" s="162"/>
      <c r="C60" s="209"/>
      <c r="D60" s="209"/>
      <c r="E60" s="209"/>
      <c r="F60" s="209"/>
      <c r="G60" s="209"/>
      <c r="H60" s="209"/>
      <c r="I60" s="209"/>
      <c r="J60" s="209"/>
      <c r="K60" s="209"/>
      <c r="L60" s="209"/>
      <c r="M60" s="209"/>
      <c r="N60" s="209"/>
      <c r="O60" s="209"/>
      <c r="P60" s="209"/>
      <c r="Q60" s="209"/>
      <c r="R60" s="210"/>
      <c r="S60" s="171"/>
      <c r="T60" s="209"/>
      <c r="U60" s="209"/>
      <c r="V60" s="209"/>
      <c r="X60" s="23"/>
      <c r="Y60" s="3"/>
      <c r="Z60" s="3"/>
      <c r="AA60" s="3"/>
      <c r="AB60" s="3"/>
      <c r="AC60" s="3"/>
      <c r="AD60" s="3"/>
      <c r="AE60" s="3"/>
      <c r="AF60" s="3"/>
      <c r="AG60" s="24"/>
      <c r="AH60" s="3"/>
      <c r="AI60" s="71"/>
      <c r="AJ60" s="56" t="s">
        <v>33</v>
      </c>
      <c r="AK60" s="59">
        <f t="shared" si="30"/>
        <v>0</v>
      </c>
      <c r="AL60" s="59">
        <f t="shared" si="31"/>
        <v>0</v>
      </c>
      <c r="AM60" s="59">
        <f t="shared" si="28"/>
        <v>0</v>
      </c>
      <c r="AN60" s="59">
        <f t="shared" si="29"/>
        <v>0</v>
      </c>
      <c r="AO60" s="70"/>
    </row>
    <row r="61" spans="1:41">
      <c r="A61" s="46"/>
      <c r="B61" s="162"/>
      <c r="C61" s="209"/>
      <c r="D61" s="209"/>
      <c r="E61" s="209"/>
      <c r="F61" s="209"/>
      <c r="G61" s="209"/>
      <c r="H61" s="209"/>
      <c r="I61" s="209"/>
      <c r="J61" s="209"/>
      <c r="K61" s="209"/>
      <c r="L61" s="209"/>
      <c r="M61" s="209"/>
      <c r="N61" s="209"/>
      <c r="O61" s="209"/>
      <c r="P61" s="209"/>
      <c r="Q61" s="209"/>
      <c r="R61" s="210"/>
      <c r="S61" s="171"/>
      <c r="T61" s="209"/>
      <c r="U61" s="209"/>
      <c r="V61" s="209"/>
      <c r="X61" s="23"/>
      <c r="Y61" s="377"/>
      <c r="Z61" s="377"/>
      <c r="AA61" s="377"/>
      <c r="AB61" s="377"/>
      <c r="AC61" s="377"/>
      <c r="AD61" s="377"/>
      <c r="AE61" s="33"/>
      <c r="AF61" s="33"/>
      <c r="AG61" s="24"/>
      <c r="AH61" s="3"/>
      <c r="AI61" s="71"/>
      <c r="AJ61" s="56" t="s">
        <v>34</v>
      </c>
      <c r="AK61" s="207">
        <f>SUM(AK54:AK60)</f>
        <v>0</v>
      </c>
      <c r="AL61" s="207">
        <f t="shared" ref="AL61:AN61" si="32">SUM(AL54:AL60)</f>
        <v>0</v>
      </c>
      <c r="AM61" s="207">
        <f t="shared" si="32"/>
        <v>0</v>
      </c>
      <c r="AN61" s="207">
        <f t="shared" si="32"/>
        <v>0</v>
      </c>
      <c r="AO61" s="70"/>
    </row>
    <row r="62" spans="1:41">
      <c r="X62" s="23"/>
      <c r="Y62" s="1" t="s">
        <v>83</v>
      </c>
      <c r="Z62" s="1"/>
      <c r="AA62" s="1"/>
      <c r="AB62" s="1"/>
      <c r="AC62" s="1"/>
      <c r="AD62" s="1"/>
      <c r="AE62" s="3" t="s">
        <v>26</v>
      </c>
      <c r="AF62" s="3"/>
      <c r="AG62" s="24"/>
      <c r="AH62" s="3"/>
      <c r="AI62" s="71"/>
      <c r="AJ62" s="70"/>
      <c r="AK62" s="70"/>
      <c r="AL62" s="70"/>
      <c r="AM62" s="70"/>
      <c r="AN62" s="70"/>
      <c r="AO62" s="70"/>
    </row>
    <row r="63" spans="1:41">
      <c r="A63" s="378" t="s">
        <v>45</v>
      </c>
      <c r="B63" s="378"/>
      <c r="C63" s="378"/>
      <c r="D63" s="378"/>
      <c r="E63" s="378"/>
      <c r="F63" s="378"/>
      <c r="G63" s="378"/>
      <c r="H63" s="378"/>
      <c r="I63" s="378"/>
      <c r="J63" s="378"/>
      <c r="K63" s="378"/>
      <c r="L63" s="378"/>
      <c r="M63" s="378"/>
      <c r="N63" s="378"/>
      <c r="O63" s="378"/>
      <c r="P63" s="378"/>
      <c r="Q63" s="378"/>
      <c r="R63" s="378"/>
      <c r="X63" s="23"/>
      <c r="Y63" s="3"/>
      <c r="Z63" s="3"/>
      <c r="AA63" s="3"/>
      <c r="AB63" s="3"/>
      <c r="AC63" s="3"/>
      <c r="AD63" s="3"/>
      <c r="AE63" s="3"/>
      <c r="AF63" s="3"/>
      <c r="AG63" s="24"/>
      <c r="AH63" s="3"/>
      <c r="AI63" s="76"/>
      <c r="AJ63" s="77"/>
      <c r="AK63" s="77"/>
      <c r="AL63" s="77"/>
      <c r="AM63" s="77"/>
      <c r="AN63" s="77"/>
      <c r="AO63" s="77"/>
    </row>
    <row r="64" spans="1:41" ht="13.5" thickBot="1">
      <c r="A64" s="373" t="s">
        <v>67</v>
      </c>
      <c r="B64" s="373"/>
      <c r="C64" s="373"/>
      <c r="D64" s="373"/>
      <c r="E64" s="373"/>
      <c r="F64" s="373"/>
      <c r="G64" s="373"/>
      <c r="H64" s="373"/>
      <c r="I64" s="373"/>
      <c r="J64" s="373"/>
      <c r="K64" s="373"/>
      <c r="L64" s="373"/>
      <c r="M64" s="373"/>
      <c r="N64" s="373"/>
      <c r="O64" s="373"/>
      <c r="P64" s="373"/>
      <c r="Q64" s="373"/>
      <c r="R64" s="373"/>
      <c r="X64" s="26"/>
      <c r="Y64" s="27"/>
      <c r="Z64" s="27"/>
      <c r="AA64" s="27"/>
      <c r="AB64" s="27"/>
      <c r="AC64" s="27"/>
      <c r="AD64" s="27"/>
      <c r="AE64" s="27"/>
      <c r="AF64" s="27"/>
      <c r="AG64" s="28"/>
    </row>
    <row r="65" spans="1:33" ht="12.75" customHeight="1" thickTop="1">
      <c r="A65" s="29"/>
      <c r="B65" s="2" t="s">
        <v>71</v>
      </c>
      <c r="E65" s="108"/>
      <c r="F65" s="153" t="s">
        <v>252</v>
      </c>
      <c r="G65" s="108"/>
      <c r="H65" s="108"/>
      <c r="I65" s="108"/>
      <c r="J65" s="108"/>
      <c r="T65" s="3"/>
      <c r="U65" s="3"/>
      <c r="V65" s="3"/>
      <c r="W65" s="3"/>
      <c r="X65" s="3"/>
      <c r="Y65" s="3"/>
      <c r="Z65" s="3"/>
      <c r="AA65" s="3"/>
      <c r="AB65" s="3"/>
      <c r="AC65" s="3"/>
      <c r="AD65" s="3"/>
      <c r="AE65" s="3"/>
      <c r="AF65" s="3"/>
      <c r="AG65" s="3"/>
    </row>
  </sheetData>
  <sheetProtection sheet="1" selectLockedCells="1"/>
  <protectedRanges>
    <protectedRange sqref="Y4 Y7 AD4 AB10 AE10 C6:C12 AD7:AF7 AH14 C18:C24 C30:C36 C42:C48 C54:C60" name="Range1"/>
    <protectedRange sqref="AE27 AB13 AG13" name="Range1_3"/>
  </protectedRanges>
  <mergeCells count="87">
    <mergeCell ref="A64:R64"/>
    <mergeCell ref="AK52:AN52"/>
    <mergeCell ref="Y57:AF58"/>
    <mergeCell ref="Y61:AD61"/>
    <mergeCell ref="A63:R63"/>
    <mergeCell ref="Z46:AC46"/>
    <mergeCell ref="Z47:AC47"/>
    <mergeCell ref="Z48:AC48"/>
    <mergeCell ref="Z49:AC49"/>
    <mergeCell ref="Z50:AA50"/>
    <mergeCell ref="AK40:AN40"/>
    <mergeCell ref="Q41:R41"/>
    <mergeCell ref="Z41:AC41"/>
    <mergeCell ref="Z42:AC42"/>
    <mergeCell ref="Z43:AC43"/>
    <mergeCell ref="Z39:AC39"/>
    <mergeCell ref="A40:B40"/>
    <mergeCell ref="C40:H40"/>
    <mergeCell ref="I40:J40"/>
    <mergeCell ref="K40:R40"/>
    <mergeCell ref="T40:V40"/>
    <mergeCell ref="Z40:AC40"/>
    <mergeCell ref="Z38:AC38"/>
    <mergeCell ref="AK28:AN28"/>
    <mergeCell ref="Q29:R29"/>
    <mergeCell ref="Z29:AC29"/>
    <mergeCell ref="Z30:AC30"/>
    <mergeCell ref="Z31:AC31"/>
    <mergeCell ref="Z32:AC32"/>
    <mergeCell ref="Z33:AC33"/>
    <mergeCell ref="Z34:AC34"/>
    <mergeCell ref="Z35:AC35"/>
    <mergeCell ref="Z36:AC36"/>
    <mergeCell ref="Z37:AC37"/>
    <mergeCell ref="Z27:AC27"/>
    <mergeCell ref="A28:B28"/>
    <mergeCell ref="C28:H28"/>
    <mergeCell ref="I28:J28"/>
    <mergeCell ref="K28:R28"/>
    <mergeCell ref="T28:V28"/>
    <mergeCell ref="Z28:AC28"/>
    <mergeCell ref="Z26:AC26"/>
    <mergeCell ref="AK16:AN16"/>
    <mergeCell ref="Q17:R17"/>
    <mergeCell ref="Y17:AA17"/>
    <mergeCell ref="AD17:AE17"/>
    <mergeCell ref="Z22:AC22"/>
    <mergeCell ref="Z23:AC23"/>
    <mergeCell ref="Z24:AC24"/>
    <mergeCell ref="Z25:AC25"/>
    <mergeCell ref="Y19:AF19"/>
    <mergeCell ref="Z21:AC21"/>
    <mergeCell ref="Y12:AB12"/>
    <mergeCell ref="AD12:AF12"/>
    <mergeCell ref="Y15:AA15"/>
    <mergeCell ref="AD15:AE15"/>
    <mergeCell ref="A16:B16"/>
    <mergeCell ref="C16:H16"/>
    <mergeCell ref="I16:J16"/>
    <mergeCell ref="K16:R16"/>
    <mergeCell ref="T16:V16"/>
    <mergeCell ref="Y16:AA16"/>
    <mergeCell ref="AD16:AE16"/>
    <mergeCell ref="Y13:AA13"/>
    <mergeCell ref="AD13:AE13"/>
    <mergeCell ref="Y14:AA14"/>
    <mergeCell ref="AD14:AE14"/>
    <mergeCell ref="Q5:R5"/>
    <mergeCell ref="Y6:AB6"/>
    <mergeCell ref="Y7:AB7"/>
    <mergeCell ref="Y9:Z9"/>
    <mergeCell ref="AB9:AC9"/>
    <mergeCell ref="A4:B4"/>
    <mergeCell ref="C4:H4"/>
    <mergeCell ref="I4:J4"/>
    <mergeCell ref="K4:R4"/>
    <mergeCell ref="T4:V4"/>
    <mergeCell ref="AE9:AF9"/>
    <mergeCell ref="Y10:Z10"/>
    <mergeCell ref="AB10:AC10"/>
    <mergeCell ref="AE10:AF10"/>
    <mergeCell ref="AJ2:AL2"/>
    <mergeCell ref="Y3:AB3"/>
    <mergeCell ref="AD3:AF3"/>
    <mergeCell ref="Y4:AB4"/>
    <mergeCell ref="AD4:AF4"/>
    <mergeCell ref="AK4:AN4"/>
  </mergeCells>
  <conditionalFormatting sqref="B18:B24 B30:B36 B6:B12 B42:B48">
    <cfRule type="cellIs" dxfId="216" priority="54" stopIfTrue="1" operator="equal">
      <formula>0</formula>
    </cfRule>
  </conditionalFormatting>
  <conditionalFormatting sqref="C13:H13 C25:H25 C37:H37 C49:H49 L25:Q25 L37:Q37 L49:Q49 J13 L13:Q13">
    <cfRule type="cellIs" dxfId="215" priority="53" stopIfTrue="1" operator="equal">
      <formula>0</formula>
    </cfRule>
  </conditionalFormatting>
  <conditionalFormatting sqref="J25">
    <cfRule type="cellIs" dxfId="214" priority="46" stopIfTrue="1" operator="equal">
      <formula>0</formula>
    </cfRule>
  </conditionalFormatting>
  <conditionalFormatting sqref="J37">
    <cfRule type="cellIs" dxfId="213" priority="45" stopIfTrue="1" operator="equal">
      <formula>0</formula>
    </cfRule>
  </conditionalFormatting>
  <conditionalFormatting sqref="J49">
    <cfRule type="cellIs" dxfId="212" priority="44" stopIfTrue="1" operator="equal">
      <formula>0</formula>
    </cfRule>
  </conditionalFormatting>
  <conditionalFormatting sqref="K25 K37 K49 K13">
    <cfRule type="cellIs" dxfId="211" priority="42" stopIfTrue="1" operator="equal">
      <formula>0</formula>
    </cfRule>
  </conditionalFormatting>
  <conditionalFormatting sqref="I13">
    <cfRule type="cellIs" dxfId="210" priority="41" stopIfTrue="1" operator="equal">
      <formula>0</formula>
    </cfRule>
  </conditionalFormatting>
  <conditionalFormatting sqref="I25">
    <cfRule type="cellIs" dxfId="209" priority="40" stopIfTrue="1" operator="equal">
      <formula>0</formula>
    </cfRule>
  </conditionalFormatting>
  <conditionalFormatting sqref="I49">
    <cfRule type="cellIs" dxfId="208" priority="38" stopIfTrue="1" operator="equal">
      <formula>0</formula>
    </cfRule>
  </conditionalFormatting>
  <conditionalFormatting sqref="T13:V13">
    <cfRule type="cellIs" dxfId="207" priority="36" stopIfTrue="1" operator="equal">
      <formula>0</formula>
    </cfRule>
  </conditionalFormatting>
  <conditionalFormatting sqref="T25:V25">
    <cfRule type="cellIs" dxfId="206" priority="35" stopIfTrue="1" operator="equal">
      <formula>0</formula>
    </cfRule>
  </conditionalFormatting>
  <conditionalFormatting sqref="T37:V37">
    <cfRule type="cellIs" dxfId="205" priority="34" stopIfTrue="1" operator="equal">
      <formula>0</formula>
    </cfRule>
  </conditionalFormatting>
  <conditionalFormatting sqref="T49:V49">
    <cfRule type="cellIs" dxfId="204" priority="33" stopIfTrue="1" operator="equal">
      <formula>0</formula>
    </cfRule>
  </conditionalFormatting>
  <conditionalFormatting sqref="B55:B61">
    <cfRule type="cellIs" dxfId="203" priority="30" stopIfTrue="1" operator="equal">
      <formula>0</formula>
    </cfRule>
  </conditionalFormatting>
  <conditionalFormatting sqref="B54">
    <cfRule type="cellIs" dxfId="202" priority="29" stopIfTrue="1" operator="equal">
      <formula>0</formula>
    </cfRule>
  </conditionalFormatting>
  <conditionalFormatting sqref="I37">
    <cfRule type="cellIs" dxfId="201" priority="22" stopIfTrue="1" operator="equal">
      <formula>0</formula>
    </cfRule>
  </conditionalFormatting>
  <conditionalFormatting sqref="AB17">
    <cfRule type="cellIs" dxfId="200" priority="10" stopIfTrue="1" operator="lessThan">
      <formula>0</formula>
    </cfRule>
  </conditionalFormatting>
  <conditionalFormatting sqref="AE21:AF25 AE48:AF48 AE28:AF35 AF26 AE38:AF43 AE45:AF46">
    <cfRule type="cellIs" dxfId="199" priority="9" stopIfTrue="1" operator="equal">
      <formula>0</formula>
    </cfRule>
  </conditionalFormatting>
  <conditionalFormatting sqref="AE47:AF47">
    <cfRule type="cellIs" dxfId="198" priority="8" stopIfTrue="1" operator="equal">
      <formula>0</formula>
    </cfRule>
  </conditionalFormatting>
  <conditionalFormatting sqref="AE50:AF50">
    <cfRule type="cellIs" dxfId="197" priority="7" stopIfTrue="1" operator="equal">
      <formula>0</formula>
    </cfRule>
  </conditionalFormatting>
  <conditionalFormatting sqref="AE45:AF45">
    <cfRule type="expression" dxfId="196" priority="6" stopIfTrue="1">
      <formula>$AE$45:$AF$45=0</formula>
    </cfRule>
  </conditionalFormatting>
  <conditionalFormatting sqref="AE36:AF36">
    <cfRule type="cellIs" dxfId="195" priority="5" stopIfTrue="1" operator="equal">
      <formula>0</formula>
    </cfRule>
  </conditionalFormatting>
  <conditionalFormatting sqref="AE36:AF36">
    <cfRule type="expression" dxfId="194" priority="4" stopIfTrue="1">
      <formula>$AE$45:$AF$45=0</formula>
    </cfRule>
  </conditionalFormatting>
  <conditionalFormatting sqref="AE49:AF49">
    <cfRule type="cellIs" dxfId="193" priority="3" stopIfTrue="1" operator="equal">
      <formula>0</formula>
    </cfRule>
  </conditionalFormatting>
  <conditionalFormatting sqref="AE26">
    <cfRule type="cellIs" dxfId="192" priority="2" stopIfTrue="1" operator="equal">
      <formula>0</formula>
    </cfRule>
  </conditionalFormatting>
  <conditionalFormatting sqref="AE44:AF44">
    <cfRule type="cellIs" dxfId="191" priority="1" stopIfTrue="1" operator="equal">
      <formula>0</formula>
    </cfRule>
  </conditionalFormatting>
  <dataValidations count="6">
    <dataValidation type="date" allowBlank="1" showInputMessage="1" sqref="AE10">
      <formula1>1</formula1>
      <formula2>73050</formula2>
    </dataValidation>
    <dataValidation type="decimal" allowBlank="1" showInputMessage="1" showErrorMessage="1" errorTitle="Invalid Data Type" error="Please enter a number between 0 and 24." sqref="C18:C24 C42:C48 C30:C36 C6:C12 C54:C60">
      <formula1>0</formula1>
      <formula2>24</formula2>
    </dataValidation>
    <dataValidation type="decimal" allowBlank="1" showInputMessage="1" showErrorMessage="1" sqref="AD7">
      <formula1>0</formula1>
      <formula2>2</formula2>
    </dataValidation>
    <dataValidation type="decimal" allowBlank="1" showInputMessage="1" showErrorMessage="1" sqref="AH14 AE27 AB13 AG13">
      <formula1>0</formula1>
      <formula2>300</formula2>
    </dataValidation>
    <dataValidation allowBlank="1" showInputMessage="1" sqref="AB10"/>
    <dataValidation type="list" allowBlank="1" showInputMessage="1" showErrorMessage="1" sqref="R54:R60">
      <formula1>$B$18:$B$24</formula1>
    </dataValidation>
  </dataValidations>
  <hyperlinks>
    <hyperlink ref="F65" r:id="rId1" display="http://web.uncg.edu/hrs/PolicyManuals/StaffManual/Section5/"/>
  </hyperlinks>
  <printOptions horizontalCentered="1" verticalCentered="1"/>
  <pageMargins left="0.25" right="0.25" top="0.25" bottom="0.25" header="0.3" footer="0.3"/>
  <pageSetup scale="56" orientation="landscape" r:id="rId2"/>
  <headerFooter alignWithMargins="0">
    <oddHeader>&amp;C&amp;"Arial,Bold"&amp;11The University of North Carolina at Greensboro 
Monthly Time &amp; Leave Record 
For SHRA Non-Exempt Employees</oddHeader>
    <oddFooter>&amp;L&amp;"Arial,Italic"rv: 12/4/2017</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Validation!$B$18:$B$24</xm:f>
          </x14:formula1>
          <xm:sqref>R6:R12 R18:R24 R30:R36 R42:R48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3" tint="0.79998168889431442"/>
    <pageSetUpPr fitToPage="1"/>
  </sheetPr>
  <dimension ref="A2:AP65"/>
  <sheetViews>
    <sheetView showGridLines="0" zoomScale="80" zoomScaleNormal="80" zoomScalePageLayoutView="70" workbookViewId="0">
      <selection activeCell="M60" sqref="M60"/>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33" t="s">
        <v>103</v>
      </c>
      <c r="AK2" s="333"/>
      <c r="AL2" s="333"/>
      <c r="AM2" s="226"/>
      <c r="AN2" s="66"/>
      <c r="AO2" s="66"/>
    </row>
    <row r="3" spans="1:42" ht="13.5" thickBot="1">
      <c r="A3" s="3"/>
      <c r="B3" s="3"/>
      <c r="C3" s="3"/>
      <c r="D3" s="3"/>
      <c r="E3" s="3"/>
      <c r="F3" s="3"/>
      <c r="G3" s="3"/>
      <c r="H3" s="1"/>
      <c r="I3" s="110"/>
      <c r="J3" s="45"/>
      <c r="K3" s="3"/>
      <c r="L3" s="3"/>
      <c r="M3" s="3"/>
      <c r="N3" s="109"/>
      <c r="O3" s="109"/>
      <c r="P3" s="109"/>
      <c r="Q3" s="46"/>
      <c r="R3" s="3"/>
      <c r="S3" s="1"/>
      <c r="Y3" s="328" t="s">
        <v>16</v>
      </c>
      <c r="Z3" s="328"/>
      <c r="AA3" s="328"/>
      <c r="AB3" s="328"/>
      <c r="AC3" s="19"/>
      <c r="AD3" s="328" t="s">
        <v>17</v>
      </c>
      <c r="AE3" s="328"/>
      <c r="AF3" s="328"/>
      <c r="AG3" s="19"/>
      <c r="AH3" s="19"/>
      <c r="AI3" s="67"/>
      <c r="AJ3" s="68"/>
      <c r="AK3" s="69"/>
      <c r="AL3" s="69"/>
      <c r="AM3" s="69"/>
      <c r="AN3" s="70"/>
      <c r="AO3" s="70"/>
    </row>
    <row r="4" spans="1:42" ht="12.75" customHeight="1" thickTop="1">
      <c r="A4" s="334" t="s">
        <v>22</v>
      </c>
      <c r="B4" s="334"/>
      <c r="C4" s="335" t="s">
        <v>185</v>
      </c>
      <c r="D4" s="336"/>
      <c r="E4" s="336"/>
      <c r="F4" s="336"/>
      <c r="G4" s="336"/>
      <c r="H4" s="337"/>
      <c r="I4" s="338" t="s">
        <v>184</v>
      </c>
      <c r="J4" s="339"/>
      <c r="K4" s="340" t="s">
        <v>104</v>
      </c>
      <c r="L4" s="341"/>
      <c r="M4" s="341"/>
      <c r="N4" s="341"/>
      <c r="O4" s="341"/>
      <c r="P4" s="341"/>
      <c r="Q4" s="341"/>
      <c r="R4" s="342"/>
      <c r="S4" s="48"/>
      <c r="T4" s="343" t="s">
        <v>115</v>
      </c>
      <c r="U4" s="344"/>
      <c r="V4" s="345"/>
      <c r="Y4" s="316" t="str">
        <f>'Timesheet Setup'!G7</f>
        <v xml:space="preserve">Spiro </v>
      </c>
      <c r="Z4" s="317"/>
      <c r="AA4" s="317"/>
      <c r="AB4" s="318"/>
      <c r="AC4" s="3"/>
      <c r="AD4" s="316">
        <f>'Timesheet Setup'!G9</f>
        <v>123456789</v>
      </c>
      <c r="AE4" s="317"/>
      <c r="AF4" s="318"/>
      <c r="AG4" s="3"/>
      <c r="AH4" s="3"/>
      <c r="AI4" s="67"/>
      <c r="AJ4" s="54" t="s">
        <v>22</v>
      </c>
      <c r="AK4" s="312" t="s">
        <v>78</v>
      </c>
      <c r="AL4" s="313"/>
      <c r="AM4" s="313"/>
      <c r="AN4" s="314"/>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12" t="s">
        <v>94</v>
      </c>
      <c r="R5" s="314"/>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42855</v>
      </c>
      <c r="C6" s="58"/>
      <c r="D6" s="102"/>
      <c r="E6" s="102"/>
      <c r="F6" s="102"/>
      <c r="G6" s="102"/>
      <c r="H6" s="192"/>
      <c r="I6" s="113"/>
      <c r="J6" s="105"/>
      <c r="K6" s="102"/>
      <c r="L6" s="103"/>
      <c r="M6" s="102"/>
      <c r="N6" s="102"/>
      <c r="O6" s="102"/>
      <c r="P6" s="102"/>
      <c r="Q6" s="102"/>
      <c r="R6" s="104"/>
      <c r="S6" s="6"/>
      <c r="T6" s="113"/>
      <c r="U6" s="230"/>
      <c r="V6" s="228"/>
      <c r="Y6" s="315" t="s">
        <v>55</v>
      </c>
      <c r="Z6" s="315"/>
      <c r="AA6" s="315"/>
      <c r="AB6" s="315"/>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42856</v>
      </c>
      <c r="C7" s="58"/>
      <c r="D7" s="102"/>
      <c r="E7" s="102"/>
      <c r="F7" s="102"/>
      <c r="G7" s="102"/>
      <c r="H7" s="192"/>
      <c r="I7" s="113"/>
      <c r="J7" s="105"/>
      <c r="K7" s="102"/>
      <c r="L7" s="103"/>
      <c r="M7" s="102"/>
      <c r="N7" s="102"/>
      <c r="O7" s="102"/>
      <c r="P7" s="102"/>
      <c r="Q7" s="102"/>
      <c r="R7" s="104"/>
      <c r="S7" s="6"/>
      <c r="T7" s="113"/>
      <c r="U7" s="230"/>
      <c r="V7" s="228"/>
      <c r="Y7" s="316">
        <f>'Timesheet Setup'!G11</f>
        <v>58401</v>
      </c>
      <c r="Z7" s="317"/>
      <c r="AA7" s="317"/>
      <c r="AB7" s="318"/>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42857</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42858</v>
      </c>
      <c r="C9" s="58"/>
      <c r="D9" s="102"/>
      <c r="E9" s="102"/>
      <c r="F9" s="102"/>
      <c r="G9" s="102"/>
      <c r="H9" s="192"/>
      <c r="I9" s="113"/>
      <c r="J9" s="105"/>
      <c r="K9" s="102"/>
      <c r="L9" s="103"/>
      <c r="M9" s="102"/>
      <c r="N9" s="102"/>
      <c r="O9" s="102"/>
      <c r="P9" s="102"/>
      <c r="Q9" s="102"/>
      <c r="R9" s="104"/>
      <c r="S9" s="6"/>
      <c r="T9" s="113"/>
      <c r="U9" s="230"/>
      <c r="V9" s="228"/>
      <c r="Y9" s="327" t="s">
        <v>92</v>
      </c>
      <c r="Z9" s="327"/>
      <c r="AA9" s="3"/>
      <c r="AB9" s="328" t="s">
        <v>75</v>
      </c>
      <c r="AC9" s="328"/>
      <c r="AD9" s="3"/>
      <c r="AE9" s="328" t="s">
        <v>76</v>
      </c>
      <c r="AF9" s="328"/>
      <c r="AG9" s="3"/>
      <c r="AH9" s="3"/>
      <c r="AI9" s="72"/>
      <c r="AJ9" s="56" t="s">
        <v>30</v>
      </c>
      <c r="AK9" s="59">
        <f t="shared" si="2"/>
        <v>0</v>
      </c>
      <c r="AL9" s="59">
        <f t="shared" si="3"/>
        <v>0</v>
      </c>
      <c r="AM9" s="59">
        <f t="shared" si="0"/>
        <v>0</v>
      </c>
      <c r="AN9" s="59">
        <f t="shared" si="1"/>
        <v>0</v>
      </c>
      <c r="AO9" s="70"/>
    </row>
    <row r="10" spans="1:42">
      <c r="A10" s="56" t="s">
        <v>31</v>
      </c>
      <c r="B10" s="57">
        <f>IF(WEEKDAY($AB$10)=5,$AB$10,IF(B9&lt;&gt;0,B9+1,0))</f>
        <v>42859</v>
      </c>
      <c r="C10" s="58"/>
      <c r="D10" s="102"/>
      <c r="E10" s="102"/>
      <c r="F10" s="102"/>
      <c r="G10" s="102"/>
      <c r="H10" s="192"/>
      <c r="I10" s="113"/>
      <c r="J10" s="105"/>
      <c r="K10" s="102"/>
      <c r="L10" s="103"/>
      <c r="M10" s="102"/>
      <c r="N10" s="102"/>
      <c r="O10" s="102"/>
      <c r="P10" s="102"/>
      <c r="Q10" s="102"/>
      <c r="R10" s="104"/>
      <c r="S10" s="6"/>
      <c r="T10" s="113"/>
      <c r="U10" s="230"/>
      <c r="V10" s="228"/>
      <c r="Y10" s="329" t="str">
        <f>Validation!B9</f>
        <v>June (2017)</v>
      </c>
      <c r="Z10" s="330"/>
      <c r="AA10" s="3"/>
      <c r="AB10" s="331">
        <f>VLOOKUP(Y10,Validation!B4:F15,2,FALSE)</f>
        <v>42855</v>
      </c>
      <c r="AC10" s="332"/>
      <c r="AD10" s="3"/>
      <c r="AE10" s="331">
        <f>VLOOKUP(Y10,Validation!B4:F15,4,FALSE)</f>
        <v>42889</v>
      </c>
      <c r="AF10" s="332"/>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42860</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42861</v>
      </c>
      <c r="C12" s="58"/>
      <c r="D12" s="102"/>
      <c r="E12" s="102"/>
      <c r="F12" s="102"/>
      <c r="G12" s="102"/>
      <c r="H12" s="192"/>
      <c r="I12" s="113"/>
      <c r="J12" s="105"/>
      <c r="K12" s="102"/>
      <c r="L12" s="103"/>
      <c r="M12" s="102"/>
      <c r="N12" s="102"/>
      <c r="O12" s="102"/>
      <c r="P12" s="102"/>
      <c r="Q12" s="102"/>
      <c r="R12" s="104"/>
      <c r="S12" s="6"/>
      <c r="T12" s="113"/>
      <c r="U12" s="230"/>
      <c r="V12" s="228"/>
      <c r="W12" s="3"/>
      <c r="X12" s="1"/>
      <c r="Y12" s="319" t="s">
        <v>179</v>
      </c>
      <c r="Z12" s="320"/>
      <c r="AA12" s="320"/>
      <c r="AB12" s="321"/>
      <c r="AC12" s="165"/>
      <c r="AD12" s="322" t="s">
        <v>115</v>
      </c>
      <c r="AE12" s="323"/>
      <c r="AF12" s="324"/>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25" t="s">
        <v>158</v>
      </c>
      <c r="Z13" s="326"/>
      <c r="AA13" s="326"/>
      <c r="AB13" s="156">
        <f>May!AB17</f>
        <v>0</v>
      </c>
      <c r="AC13" s="166"/>
      <c r="AD13" s="325" t="s">
        <v>162</v>
      </c>
      <c r="AE13" s="326"/>
      <c r="AF13" s="156">
        <f>May!AF17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10" t="s">
        <v>159</v>
      </c>
      <c r="Z14" s="311"/>
      <c r="AA14" s="311"/>
      <c r="AB14" s="99">
        <f>AE25</f>
        <v>0</v>
      </c>
      <c r="AC14" s="167"/>
      <c r="AD14" s="310" t="s">
        <v>166</v>
      </c>
      <c r="AE14" s="311"/>
      <c r="AF14" s="164">
        <f>AE46</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10" t="s">
        <v>160</v>
      </c>
      <c r="Z15" s="311"/>
      <c r="AA15" s="311"/>
      <c r="AB15" s="99">
        <f>AE24</f>
        <v>0</v>
      </c>
      <c r="AC15" s="168"/>
      <c r="AD15" s="310" t="s">
        <v>163</v>
      </c>
      <c r="AE15" s="311"/>
      <c r="AF15" s="164">
        <f>AE47</f>
        <v>0</v>
      </c>
      <c r="AG15" s="3"/>
      <c r="AH15" s="47"/>
      <c r="AI15" s="71"/>
      <c r="AJ15" s="70"/>
      <c r="AK15" s="74"/>
      <c r="AL15" s="74"/>
      <c r="AM15" s="74"/>
      <c r="AN15" s="70"/>
      <c r="AO15" s="70"/>
    </row>
    <row r="16" spans="1:42" ht="12.75" customHeight="1" thickTop="1">
      <c r="A16" s="334" t="s">
        <v>23</v>
      </c>
      <c r="B16" s="334"/>
      <c r="C16" s="335" t="s">
        <v>185</v>
      </c>
      <c r="D16" s="336"/>
      <c r="E16" s="336"/>
      <c r="F16" s="336"/>
      <c r="G16" s="336"/>
      <c r="H16" s="337"/>
      <c r="I16" s="338" t="s">
        <v>184</v>
      </c>
      <c r="J16" s="339"/>
      <c r="K16" s="340" t="s">
        <v>104</v>
      </c>
      <c r="L16" s="341"/>
      <c r="M16" s="341"/>
      <c r="N16" s="341"/>
      <c r="O16" s="341"/>
      <c r="P16" s="341"/>
      <c r="Q16" s="341"/>
      <c r="R16" s="342"/>
      <c r="S16" s="1"/>
      <c r="T16" s="343" t="s">
        <v>115</v>
      </c>
      <c r="U16" s="344"/>
      <c r="V16" s="345"/>
      <c r="W16" s="6"/>
      <c r="Y16" s="310" t="s">
        <v>161</v>
      </c>
      <c r="Z16" s="311"/>
      <c r="AA16" s="311"/>
      <c r="AB16" s="164">
        <f>AE26</f>
        <v>0</v>
      </c>
      <c r="AC16" s="167"/>
      <c r="AD16" s="310" t="s">
        <v>114</v>
      </c>
      <c r="AE16" s="311"/>
      <c r="AF16" s="164">
        <f>AF49</f>
        <v>0</v>
      </c>
      <c r="AG16" s="3"/>
      <c r="AH16" s="3"/>
      <c r="AI16" s="71"/>
      <c r="AJ16" s="54" t="s">
        <v>22</v>
      </c>
      <c r="AK16" s="312" t="s">
        <v>78</v>
      </c>
      <c r="AL16" s="313"/>
      <c r="AM16" s="313"/>
      <c r="AN16" s="314"/>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12" t="s">
        <v>94</v>
      </c>
      <c r="R17" s="314"/>
      <c r="S17" s="1"/>
      <c r="T17" s="112" t="s">
        <v>85</v>
      </c>
      <c r="U17" s="229" t="s">
        <v>110</v>
      </c>
      <c r="V17" s="227" t="s">
        <v>114</v>
      </c>
      <c r="X17" s="6"/>
      <c r="Y17" s="349" t="s">
        <v>12</v>
      </c>
      <c r="Z17" s="350"/>
      <c r="AA17" s="350"/>
      <c r="AB17" s="35">
        <f>SUM(AB13+AB14+AB15-AB16)</f>
        <v>0</v>
      </c>
      <c r="AC17" s="167"/>
      <c r="AD17" s="349" t="s">
        <v>164</v>
      </c>
      <c r="AE17" s="35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42862</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42863</v>
      </c>
      <c r="C19" s="58"/>
      <c r="D19" s="102"/>
      <c r="E19" s="102"/>
      <c r="F19" s="102"/>
      <c r="G19" s="102"/>
      <c r="H19" s="102"/>
      <c r="I19" s="193"/>
      <c r="J19" s="105"/>
      <c r="K19" s="102"/>
      <c r="L19" s="102"/>
      <c r="M19" s="102"/>
      <c r="N19" s="102"/>
      <c r="O19" s="102"/>
      <c r="P19" s="102"/>
      <c r="Q19" s="102"/>
      <c r="R19" s="104"/>
      <c r="S19" s="3"/>
      <c r="T19" s="113"/>
      <c r="U19" s="230"/>
      <c r="V19" s="228"/>
      <c r="W19" s="6"/>
      <c r="X19" s="6"/>
      <c r="Y19" s="322" t="s">
        <v>0</v>
      </c>
      <c r="Z19" s="323"/>
      <c r="AA19" s="323"/>
      <c r="AB19" s="323"/>
      <c r="AC19" s="323"/>
      <c r="AD19" s="323"/>
      <c r="AE19" s="323"/>
      <c r="AF19" s="324"/>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42864</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42865</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46" t="s">
        <v>19</v>
      </c>
      <c r="AA21" s="347"/>
      <c r="AB21" s="347"/>
      <c r="AC21" s="348"/>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42866</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46" t="s">
        <v>20</v>
      </c>
      <c r="AA22" s="347"/>
      <c r="AB22" s="347"/>
      <c r="AC22" s="348"/>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42867</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42868</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54" t="s">
        <v>18</v>
      </c>
      <c r="AA24" s="355"/>
      <c r="AB24" s="355"/>
      <c r="AC24" s="356"/>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46" t="s">
        <v>15</v>
      </c>
      <c r="AA25" s="347"/>
      <c r="AB25" s="347"/>
      <c r="AC25" s="348"/>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46" t="s">
        <v>53</v>
      </c>
      <c r="AA26" s="347"/>
      <c r="AB26" s="347"/>
      <c r="AC26" s="348"/>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57" t="s">
        <v>46</v>
      </c>
      <c r="AA27" s="358"/>
      <c r="AB27" s="358"/>
      <c r="AC27" s="359"/>
      <c r="AD27" s="157"/>
      <c r="AE27" s="157"/>
      <c r="AF27" s="158"/>
      <c r="AG27" s="3"/>
      <c r="AH27" s="3"/>
      <c r="AI27" s="71"/>
      <c r="AJ27" s="70"/>
      <c r="AK27" s="68"/>
      <c r="AL27" s="68"/>
      <c r="AM27" s="68"/>
      <c r="AN27" s="70"/>
      <c r="AO27" s="70"/>
    </row>
    <row r="28" spans="1:41" ht="12.75" customHeight="1" thickTop="1" thickBot="1">
      <c r="A28" s="334" t="s">
        <v>24</v>
      </c>
      <c r="B28" s="334"/>
      <c r="C28" s="335" t="s">
        <v>185</v>
      </c>
      <c r="D28" s="336"/>
      <c r="E28" s="336"/>
      <c r="F28" s="336"/>
      <c r="G28" s="336"/>
      <c r="H28" s="337"/>
      <c r="I28" s="338" t="s">
        <v>184</v>
      </c>
      <c r="J28" s="339"/>
      <c r="K28" s="340" t="s">
        <v>104</v>
      </c>
      <c r="L28" s="341"/>
      <c r="M28" s="341"/>
      <c r="N28" s="341"/>
      <c r="O28" s="341"/>
      <c r="P28" s="341"/>
      <c r="Q28" s="341"/>
      <c r="R28" s="342"/>
      <c r="S28" s="3"/>
      <c r="T28" s="343" t="s">
        <v>115</v>
      </c>
      <c r="U28" s="344"/>
      <c r="V28" s="345"/>
      <c r="W28" s="3"/>
      <c r="Y28" s="91" t="s">
        <v>74</v>
      </c>
      <c r="Z28" s="360" t="s">
        <v>93</v>
      </c>
      <c r="AA28" s="361"/>
      <c r="AB28" s="361"/>
      <c r="AC28" s="362"/>
      <c r="AD28" s="92" t="s">
        <v>89</v>
      </c>
      <c r="AE28" s="98">
        <f>SUM($E$13+E25+E37+E49+E61)</f>
        <v>0</v>
      </c>
      <c r="AF28" s="93">
        <f>AE28</f>
        <v>0</v>
      </c>
      <c r="AG28" s="3"/>
      <c r="AH28" s="3"/>
      <c r="AI28" s="71"/>
      <c r="AJ28" s="54" t="s">
        <v>22</v>
      </c>
      <c r="AK28" s="312" t="s">
        <v>78</v>
      </c>
      <c r="AL28" s="313"/>
      <c r="AM28" s="313"/>
      <c r="AN28" s="314"/>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12" t="s">
        <v>94</v>
      </c>
      <c r="R29" s="314"/>
      <c r="S29" s="1"/>
      <c r="T29" s="112" t="s">
        <v>85</v>
      </c>
      <c r="U29" s="229" t="s">
        <v>110</v>
      </c>
      <c r="V29" s="227" t="s">
        <v>114</v>
      </c>
      <c r="X29" s="3"/>
      <c r="Y29" s="88" t="s">
        <v>61</v>
      </c>
      <c r="Z29" s="354" t="s">
        <v>58</v>
      </c>
      <c r="AA29" s="355"/>
      <c r="AB29" s="355"/>
      <c r="AC29" s="356"/>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42869</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46" t="s">
        <v>59</v>
      </c>
      <c r="AA30" s="347"/>
      <c r="AB30" s="347"/>
      <c r="AC30" s="348"/>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42870</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46" t="s">
        <v>60</v>
      </c>
      <c r="AA31" s="347"/>
      <c r="AB31" s="347"/>
      <c r="AC31" s="348"/>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42871</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46" t="s">
        <v>69</v>
      </c>
      <c r="AA32" s="347"/>
      <c r="AB32" s="347"/>
      <c r="AC32" s="348"/>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42872</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42873</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54" t="s">
        <v>50</v>
      </c>
      <c r="AA34" s="355"/>
      <c r="AB34" s="355"/>
      <c r="AC34" s="356"/>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42874</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42875</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63" t="s">
        <v>182</v>
      </c>
      <c r="AA36" s="364"/>
      <c r="AB36" s="364"/>
      <c r="AC36" s="365"/>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 t="shared" si="18"/>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63" t="s">
        <v>101</v>
      </c>
      <c r="AA37" s="364"/>
      <c r="AB37" s="364"/>
      <c r="AC37" s="365"/>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54" t="s">
        <v>8</v>
      </c>
      <c r="AA38" s="355"/>
      <c r="AB38" s="355"/>
      <c r="AC38" s="356"/>
      <c r="AD38" s="89" t="s">
        <v>9</v>
      </c>
      <c r="AE38" s="90">
        <f>SUMIFS(Q:Q,R:R,"M",B:B,"&lt;&gt;0")</f>
        <v>0</v>
      </c>
      <c r="AF38" s="86">
        <f t="shared" ref="AF38:AF49"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46" t="s">
        <v>4</v>
      </c>
      <c r="AA39" s="347"/>
      <c r="AB39" s="347"/>
      <c r="AC39" s="348"/>
      <c r="AD39" s="13" t="s">
        <v>5</v>
      </c>
      <c r="AE39" s="14">
        <f>SUM(L13,L25,L37,L49,L61)</f>
        <v>0</v>
      </c>
      <c r="AF39" s="39">
        <f t="shared" si="20"/>
        <v>0</v>
      </c>
      <c r="AI39" s="71"/>
      <c r="AJ39" s="70"/>
      <c r="AK39" s="68"/>
      <c r="AL39" s="68"/>
      <c r="AM39" s="68"/>
      <c r="AN39" s="70"/>
      <c r="AO39" s="70"/>
    </row>
    <row r="40" spans="1:41" s="3" customFormat="1" ht="12.75" customHeight="1" thickTop="1">
      <c r="A40" s="334" t="s">
        <v>35</v>
      </c>
      <c r="B40" s="334"/>
      <c r="C40" s="335" t="s">
        <v>185</v>
      </c>
      <c r="D40" s="336"/>
      <c r="E40" s="336"/>
      <c r="F40" s="336"/>
      <c r="G40" s="336"/>
      <c r="H40" s="337"/>
      <c r="I40" s="338" t="s">
        <v>184</v>
      </c>
      <c r="J40" s="339"/>
      <c r="K40" s="340" t="s">
        <v>104</v>
      </c>
      <c r="L40" s="341"/>
      <c r="M40" s="341"/>
      <c r="N40" s="341"/>
      <c r="O40" s="341"/>
      <c r="P40" s="341"/>
      <c r="Q40" s="341"/>
      <c r="R40" s="342"/>
      <c r="T40" s="343" t="s">
        <v>115</v>
      </c>
      <c r="U40" s="344"/>
      <c r="V40" s="345"/>
      <c r="Y40" s="38">
        <v>180</v>
      </c>
      <c r="Z40" s="346" t="s">
        <v>6</v>
      </c>
      <c r="AA40" s="347"/>
      <c r="AB40" s="347"/>
      <c r="AC40" s="348"/>
      <c r="AD40" s="13" t="s">
        <v>7</v>
      </c>
      <c r="AE40" s="14">
        <f>SUM(M13,M25,M37,M49,M61)</f>
        <v>0</v>
      </c>
      <c r="AF40" s="39">
        <f t="shared" si="20"/>
        <v>0</v>
      </c>
      <c r="AI40" s="71"/>
      <c r="AJ40" s="54" t="s">
        <v>22</v>
      </c>
      <c r="AK40" s="312" t="s">
        <v>78</v>
      </c>
      <c r="AL40" s="313"/>
      <c r="AM40" s="313"/>
      <c r="AN40" s="314"/>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12" t="s">
        <v>94</v>
      </c>
      <c r="R41" s="314"/>
      <c r="S41" s="1"/>
      <c r="T41" s="112" t="s">
        <v>85</v>
      </c>
      <c r="U41" s="229" t="s">
        <v>110</v>
      </c>
      <c r="V41" s="227" t="s">
        <v>114</v>
      </c>
      <c r="X41" s="2"/>
      <c r="Y41" s="38">
        <v>195</v>
      </c>
      <c r="Z41" s="346" t="s">
        <v>10</v>
      </c>
      <c r="AA41" s="347"/>
      <c r="AB41" s="347"/>
      <c r="AC41" s="348"/>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42876</v>
      </c>
      <c r="C42" s="58"/>
      <c r="D42" s="102"/>
      <c r="E42" s="102"/>
      <c r="F42" s="102"/>
      <c r="G42" s="102"/>
      <c r="H42" s="102"/>
      <c r="I42" s="193"/>
      <c r="J42" s="105"/>
      <c r="K42" s="102"/>
      <c r="L42" s="102"/>
      <c r="M42" s="102"/>
      <c r="N42" s="102"/>
      <c r="O42" s="102"/>
      <c r="P42" s="102"/>
      <c r="Q42" s="102"/>
      <c r="R42" s="104"/>
      <c r="T42" s="113"/>
      <c r="U42" s="230"/>
      <c r="V42" s="228"/>
      <c r="W42" s="2"/>
      <c r="Y42" s="40">
        <v>199</v>
      </c>
      <c r="Z42" s="346" t="s">
        <v>13</v>
      </c>
      <c r="AA42" s="347"/>
      <c r="AB42" s="347"/>
      <c r="AC42" s="348"/>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42877</v>
      </c>
      <c r="C43" s="58"/>
      <c r="D43" s="102"/>
      <c r="E43" s="102"/>
      <c r="F43" s="102"/>
      <c r="G43" s="102"/>
      <c r="H43" s="102"/>
      <c r="I43" s="193"/>
      <c r="J43" s="105"/>
      <c r="K43" s="102"/>
      <c r="L43" s="102"/>
      <c r="M43" s="102"/>
      <c r="N43" s="102"/>
      <c r="O43" s="102"/>
      <c r="P43" s="102"/>
      <c r="Q43" s="102"/>
      <c r="R43" s="104"/>
      <c r="T43" s="113"/>
      <c r="U43" s="230"/>
      <c r="V43" s="228"/>
      <c r="Y43" s="40">
        <v>196</v>
      </c>
      <c r="Z43" s="346" t="s">
        <v>66</v>
      </c>
      <c r="AA43" s="347"/>
      <c r="AB43" s="347"/>
      <c r="AC43" s="348"/>
      <c r="AD43" s="15" t="s">
        <v>65</v>
      </c>
      <c r="AE43" s="14">
        <f>SUMIFS(Q:Q,R:R,"AL",B:B,"&lt;&gt;0")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42878</v>
      </c>
      <c r="C44" s="58"/>
      <c r="D44" s="102"/>
      <c r="E44" s="102"/>
      <c r="F44" s="102"/>
      <c r="G44" s="102"/>
      <c r="H44" s="102"/>
      <c r="I44" s="193"/>
      <c r="J44" s="105"/>
      <c r="K44" s="102"/>
      <c r="L44" s="102"/>
      <c r="M44" s="102"/>
      <c r="N44" s="102"/>
      <c r="O44" s="102"/>
      <c r="P44" s="102"/>
      <c r="Q44" s="102"/>
      <c r="R44" s="104"/>
      <c r="T44" s="113"/>
      <c r="U44" s="230"/>
      <c r="V44" s="228"/>
      <c r="Y44" s="173">
        <v>197</v>
      </c>
      <c r="Z44" s="246" t="s">
        <v>226</v>
      </c>
      <c r="AA44" s="247"/>
      <c r="AB44" s="247"/>
      <c r="AC44" s="248"/>
      <c r="AD44" s="174" t="s">
        <v>224</v>
      </c>
      <c r="AE44" s="175">
        <f>SUMIFS(Q:Q,R:R,"DR",B:B,"&lt;&gt;0")</f>
        <v>0</v>
      </c>
      <c r="AF44" s="176">
        <f t="shared" si="20"/>
        <v>0</v>
      </c>
      <c r="AI44" s="71"/>
      <c r="AJ44" s="56" t="s">
        <v>29</v>
      </c>
      <c r="AK44" s="59">
        <f t="shared" si="24"/>
        <v>0</v>
      </c>
      <c r="AL44" s="59">
        <f t="shared" si="25"/>
        <v>0</v>
      </c>
      <c r="AM44" s="59">
        <f t="shared" si="21"/>
        <v>0</v>
      </c>
      <c r="AN44" s="59">
        <f t="shared" si="22"/>
        <v>0</v>
      </c>
      <c r="AO44" s="70"/>
    </row>
    <row r="45" spans="1:41" s="3" customFormat="1" ht="13.5" thickBot="1">
      <c r="A45" s="53" t="s">
        <v>30</v>
      </c>
      <c r="B45" s="63">
        <f t="shared" si="23"/>
        <v>42879</v>
      </c>
      <c r="C45" s="58"/>
      <c r="D45" s="102"/>
      <c r="E45" s="102"/>
      <c r="F45" s="102"/>
      <c r="G45" s="102"/>
      <c r="H45" s="102"/>
      <c r="I45" s="193"/>
      <c r="J45" s="105"/>
      <c r="K45" s="102"/>
      <c r="L45" s="102"/>
      <c r="M45" s="102"/>
      <c r="N45" s="102"/>
      <c r="O45" s="102"/>
      <c r="P45" s="102"/>
      <c r="Q45" s="102"/>
      <c r="R45" s="104"/>
      <c r="T45" s="113"/>
      <c r="U45" s="230"/>
      <c r="V45" s="228"/>
      <c r="Y45" s="180"/>
      <c r="Z45" s="243" t="s">
        <v>98</v>
      </c>
      <c r="AA45" s="244"/>
      <c r="AB45" s="244"/>
      <c r="AC45" s="245"/>
      <c r="AD45" s="157" t="s">
        <v>97</v>
      </c>
      <c r="AE45" s="181">
        <f>SUMIFS(Q:Q,R:R,"CL",B:B,"&lt;&gt;0")</f>
        <v>0</v>
      </c>
      <c r="AF45" s="182">
        <f t="shared" si="20"/>
        <v>0</v>
      </c>
      <c r="AI45" s="71"/>
      <c r="AJ45" s="56" t="s">
        <v>30</v>
      </c>
      <c r="AK45" s="59">
        <f t="shared" si="24"/>
        <v>0</v>
      </c>
      <c r="AL45" s="59">
        <f t="shared" si="25"/>
        <v>0</v>
      </c>
      <c r="AM45" s="59">
        <f t="shared" si="21"/>
        <v>0</v>
      </c>
      <c r="AN45" s="59">
        <f t="shared" si="22"/>
        <v>0</v>
      </c>
      <c r="AO45" s="70"/>
    </row>
    <row r="46" spans="1:41" s="3" customFormat="1" ht="13.5" thickTop="1">
      <c r="A46" s="53" t="s">
        <v>31</v>
      </c>
      <c r="B46" s="63">
        <f t="shared" si="23"/>
        <v>42880</v>
      </c>
      <c r="C46" s="58"/>
      <c r="D46" s="102"/>
      <c r="E46" s="102"/>
      <c r="F46" s="102"/>
      <c r="G46" s="102"/>
      <c r="H46" s="102"/>
      <c r="I46" s="193"/>
      <c r="J46" s="105"/>
      <c r="K46" s="102"/>
      <c r="L46" s="102"/>
      <c r="M46" s="102"/>
      <c r="N46" s="102"/>
      <c r="O46" s="102"/>
      <c r="P46" s="102"/>
      <c r="Q46" s="102"/>
      <c r="R46" s="104"/>
      <c r="T46" s="113"/>
      <c r="U46" s="230"/>
      <c r="V46" s="228"/>
      <c r="Y46" s="96">
        <v>185</v>
      </c>
      <c r="Z46" s="354" t="s">
        <v>111</v>
      </c>
      <c r="AA46" s="355"/>
      <c r="AB46" s="355"/>
      <c r="AC46" s="356"/>
      <c r="AD46" s="97" t="s">
        <v>110</v>
      </c>
      <c r="AE46" s="90">
        <f>SUM(U13+U25+U37+U49+U61)</f>
        <v>0</v>
      </c>
      <c r="AF46" s="86">
        <f t="shared" si="20"/>
        <v>0</v>
      </c>
      <c r="AI46" s="71"/>
      <c r="AJ46" s="56" t="s">
        <v>31</v>
      </c>
      <c r="AK46" s="59">
        <f t="shared" si="24"/>
        <v>0</v>
      </c>
      <c r="AL46" s="59">
        <f t="shared" si="25"/>
        <v>0</v>
      </c>
      <c r="AM46" s="59">
        <f t="shared" si="21"/>
        <v>0</v>
      </c>
      <c r="AN46" s="59">
        <f t="shared" si="22"/>
        <v>0</v>
      </c>
      <c r="AO46" s="70"/>
    </row>
    <row r="47" spans="1:41" s="3" customFormat="1" ht="13.5" thickBot="1">
      <c r="A47" s="53" t="s">
        <v>32</v>
      </c>
      <c r="B47" s="63">
        <f t="shared" si="23"/>
        <v>42881</v>
      </c>
      <c r="C47" s="58"/>
      <c r="D47" s="102"/>
      <c r="E47" s="102"/>
      <c r="F47" s="102"/>
      <c r="G47" s="102"/>
      <c r="H47" s="102"/>
      <c r="I47" s="193"/>
      <c r="J47" s="105"/>
      <c r="K47" s="102"/>
      <c r="L47" s="102"/>
      <c r="M47" s="102"/>
      <c r="N47" s="102"/>
      <c r="O47" s="102"/>
      <c r="P47" s="102"/>
      <c r="Q47" s="102"/>
      <c r="R47" s="104"/>
      <c r="T47" s="113"/>
      <c r="U47" s="230"/>
      <c r="V47" s="228"/>
      <c r="Y47" s="173">
        <v>186</v>
      </c>
      <c r="Z47" s="366" t="s">
        <v>105</v>
      </c>
      <c r="AA47" s="367"/>
      <c r="AB47" s="367"/>
      <c r="AC47" s="368"/>
      <c r="AD47" s="174" t="s">
        <v>85</v>
      </c>
      <c r="AE47" s="175">
        <f>SUM(T13+T25+T37+T49+T61)</f>
        <v>0</v>
      </c>
      <c r="AF47" s="176">
        <f t="shared" si="20"/>
        <v>0</v>
      </c>
      <c r="AI47" s="71"/>
      <c r="AJ47" s="56" t="s">
        <v>32</v>
      </c>
      <c r="AK47" s="59">
        <f t="shared" si="24"/>
        <v>0</v>
      </c>
      <c r="AL47" s="59">
        <f t="shared" si="25"/>
        <v>0</v>
      </c>
      <c r="AM47" s="59">
        <f t="shared" si="21"/>
        <v>0</v>
      </c>
      <c r="AN47" s="59">
        <f t="shared" si="22"/>
        <v>0</v>
      </c>
      <c r="AO47" s="70"/>
    </row>
    <row r="48" spans="1:41" s="3" customFormat="1" ht="13.5" thickTop="1">
      <c r="A48" s="53" t="s">
        <v>33</v>
      </c>
      <c r="B48" s="63">
        <f t="shared" si="23"/>
        <v>42882</v>
      </c>
      <c r="C48" s="58"/>
      <c r="D48" s="102"/>
      <c r="E48" s="102"/>
      <c r="F48" s="102"/>
      <c r="G48" s="102"/>
      <c r="H48" s="102"/>
      <c r="I48" s="193"/>
      <c r="J48" s="105"/>
      <c r="K48" s="102"/>
      <c r="L48" s="102"/>
      <c r="M48" s="102"/>
      <c r="N48" s="102"/>
      <c r="O48" s="102"/>
      <c r="P48" s="102"/>
      <c r="Q48" s="102"/>
      <c r="R48" s="104"/>
      <c r="T48" s="113"/>
      <c r="U48" s="230"/>
      <c r="V48" s="228"/>
      <c r="Y48" s="185" t="s">
        <v>72</v>
      </c>
      <c r="Z48" s="369" t="s">
        <v>86</v>
      </c>
      <c r="AA48" s="370"/>
      <c r="AB48" s="370"/>
      <c r="AC48" s="371"/>
      <c r="AD48" s="186" t="s">
        <v>95</v>
      </c>
      <c r="AE48" s="187">
        <f>SUMIFS(Q:Q,R:R,"LW",B:B,"&lt;&gt;0")</f>
        <v>0</v>
      </c>
      <c r="AF48" s="188">
        <f t="shared" si="20"/>
        <v>0</v>
      </c>
      <c r="AI48" s="71"/>
      <c r="AJ48" s="56" t="s">
        <v>33</v>
      </c>
      <c r="AK48" s="59">
        <f t="shared" si="24"/>
        <v>0</v>
      </c>
      <c r="AL48" s="59">
        <f t="shared" si="25"/>
        <v>0</v>
      </c>
      <c r="AM48" s="59">
        <f t="shared" si="21"/>
        <v>0</v>
      </c>
      <c r="AN48" s="59">
        <f t="shared" si="22"/>
        <v>0</v>
      </c>
      <c r="AO48" s="70"/>
    </row>
    <row r="49" spans="1:41" s="3" customFormat="1" ht="13.5" thickBot="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4" t="s">
        <v>112</v>
      </c>
      <c r="Z49" s="351" t="s">
        <v>113</v>
      </c>
      <c r="AA49" s="352"/>
      <c r="AB49" s="352"/>
      <c r="AC49" s="353"/>
      <c r="AD49" s="87" t="s">
        <v>114</v>
      </c>
      <c r="AE49" s="233">
        <f>SUM(V13+V25+V37+V49+V61)</f>
        <v>0</v>
      </c>
      <c r="AF49" s="85">
        <f t="shared" si="20"/>
        <v>0</v>
      </c>
      <c r="AI49" s="71"/>
      <c r="AJ49" s="56" t="s">
        <v>34</v>
      </c>
      <c r="AK49" s="207">
        <f>SUM(AK42:AK48)</f>
        <v>0</v>
      </c>
      <c r="AL49" s="207">
        <f t="shared" ref="AL49:AN49" si="27">SUM(AL42:AL48)</f>
        <v>0</v>
      </c>
      <c r="AM49" s="207">
        <f t="shared" si="27"/>
        <v>0</v>
      </c>
      <c r="AN49" s="207">
        <f t="shared" si="27"/>
        <v>0</v>
      </c>
      <c r="AO49" s="70"/>
    </row>
    <row r="50" spans="1:41" s="3" customFormat="1" ht="14.25" thickTop="1" thickBot="1">
      <c r="A50" s="2"/>
      <c r="B50" s="2"/>
      <c r="C50" s="2"/>
      <c r="D50" s="2"/>
      <c r="E50" s="2"/>
      <c r="F50" s="2"/>
      <c r="G50" s="2"/>
      <c r="H50" s="2"/>
      <c r="I50" s="2"/>
      <c r="J50" s="2"/>
      <c r="K50" s="2"/>
      <c r="L50" s="2"/>
      <c r="M50" s="2"/>
      <c r="N50" s="2"/>
      <c r="O50" s="2"/>
      <c r="P50" s="2"/>
      <c r="Q50" s="2"/>
      <c r="R50" s="2"/>
      <c r="Y50" s="17"/>
      <c r="Z50" s="372"/>
      <c r="AA50" s="372"/>
      <c r="AB50" s="4" t="s">
        <v>54</v>
      </c>
      <c r="AC50" s="4"/>
      <c r="AD50" s="4"/>
      <c r="AE50" s="183">
        <f>SUM(AE21:AE49)</f>
        <v>0</v>
      </c>
      <c r="AF50" s="85">
        <f>SUM(AF21:AF49)</f>
        <v>0</v>
      </c>
      <c r="AI50" s="71"/>
      <c r="AJ50" s="70"/>
      <c r="AK50" s="70"/>
      <c r="AL50" s="70"/>
      <c r="AM50" s="70"/>
      <c r="AN50" s="70"/>
      <c r="AO50" s="70"/>
    </row>
    <row r="51" spans="1:41" s="3" customFormat="1" ht="14.25" thickTop="1" thickBot="1">
      <c r="Y51" s="50" t="s">
        <v>44</v>
      </c>
      <c r="Z51" s="18"/>
      <c r="AB51" s="1" t="s">
        <v>56</v>
      </c>
      <c r="AI51" s="71"/>
      <c r="AJ51" s="70"/>
      <c r="AK51" s="70"/>
      <c r="AL51" s="70"/>
      <c r="AM51" s="70"/>
      <c r="AN51" s="70"/>
      <c r="AO51" s="70"/>
    </row>
    <row r="52" spans="1:41" ht="13.5" customHeight="1" thickTop="1" thickBot="1">
      <c r="A52" s="334" t="s">
        <v>36</v>
      </c>
      <c r="B52" s="334"/>
      <c r="C52" s="335" t="s">
        <v>185</v>
      </c>
      <c r="D52" s="336"/>
      <c r="E52" s="336"/>
      <c r="F52" s="336"/>
      <c r="G52" s="336"/>
      <c r="H52" s="337"/>
      <c r="I52" s="338" t="s">
        <v>184</v>
      </c>
      <c r="J52" s="339"/>
      <c r="K52" s="340" t="s">
        <v>104</v>
      </c>
      <c r="L52" s="341"/>
      <c r="M52" s="341"/>
      <c r="N52" s="341"/>
      <c r="O52" s="341"/>
      <c r="P52" s="341"/>
      <c r="Q52" s="341"/>
      <c r="R52" s="342"/>
      <c r="S52" s="3"/>
      <c r="T52" s="343" t="s">
        <v>115</v>
      </c>
      <c r="U52" s="344"/>
      <c r="V52" s="345"/>
      <c r="W52" s="3"/>
      <c r="X52" s="3"/>
      <c r="Y52" s="3"/>
      <c r="Z52" s="3"/>
      <c r="AA52" s="3"/>
      <c r="AB52" s="3"/>
      <c r="AC52" s="3"/>
      <c r="AD52" s="3"/>
      <c r="AE52" s="3"/>
      <c r="AF52" s="3"/>
      <c r="AG52" s="3"/>
      <c r="AH52" s="3"/>
      <c r="AI52" s="71"/>
      <c r="AJ52" s="54" t="s">
        <v>22</v>
      </c>
      <c r="AK52" s="312" t="s">
        <v>78</v>
      </c>
      <c r="AL52" s="313"/>
      <c r="AM52" s="313"/>
      <c r="AN52" s="314"/>
      <c r="AO52" s="70"/>
    </row>
    <row r="53" spans="1:41" ht="12.75" customHeight="1" thickTop="1">
      <c r="A53" s="54" t="s">
        <v>25</v>
      </c>
      <c r="B53" s="55" t="s">
        <v>26</v>
      </c>
      <c r="C53" s="54" t="s">
        <v>77</v>
      </c>
      <c r="D53" s="54" t="s">
        <v>88</v>
      </c>
      <c r="E53" s="54" t="s">
        <v>89</v>
      </c>
      <c r="F53" s="54" t="s">
        <v>90</v>
      </c>
      <c r="G53" s="54" t="s">
        <v>99</v>
      </c>
      <c r="H53" s="241" t="s">
        <v>100</v>
      </c>
      <c r="I53" s="195" t="s">
        <v>102</v>
      </c>
      <c r="J53" s="194" t="s">
        <v>84</v>
      </c>
      <c r="K53" s="54" t="s">
        <v>183</v>
      </c>
      <c r="L53" s="242" t="s">
        <v>5</v>
      </c>
      <c r="M53" s="54" t="s">
        <v>7</v>
      </c>
      <c r="N53" s="54" t="s">
        <v>14</v>
      </c>
      <c r="O53" s="54" t="s">
        <v>11</v>
      </c>
      <c r="P53" s="54" t="s">
        <v>47</v>
      </c>
      <c r="Q53" s="312" t="s">
        <v>94</v>
      </c>
      <c r="R53" s="314"/>
      <c r="S53" s="1"/>
      <c r="T53" s="112" t="s">
        <v>85</v>
      </c>
      <c r="U53" s="229" t="s">
        <v>110</v>
      </c>
      <c r="V53" s="227" t="s">
        <v>114</v>
      </c>
      <c r="X53" s="154"/>
      <c r="Y53" s="21"/>
      <c r="Z53" s="21"/>
      <c r="AA53" s="21"/>
      <c r="AB53" s="21"/>
      <c r="AC53" s="21"/>
      <c r="AD53" s="21"/>
      <c r="AE53" s="21"/>
      <c r="AF53" s="21"/>
      <c r="AG53" s="22"/>
      <c r="AH53" s="3"/>
      <c r="AI53" s="71"/>
      <c r="AJ53" s="54" t="s">
        <v>25</v>
      </c>
      <c r="AK53" s="54" t="s">
        <v>79</v>
      </c>
      <c r="AL53" s="54" t="s">
        <v>80</v>
      </c>
      <c r="AM53" s="54" t="s">
        <v>85</v>
      </c>
      <c r="AN53" s="54" t="s">
        <v>89</v>
      </c>
      <c r="AO53" s="70"/>
    </row>
    <row r="54" spans="1:41">
      <c r="A54" s="53" t="s">
        <v>27</v>
      </c>
      <c r="B54" s="63">
        <f>IF(B48&lt;&gt;0,IF(SUM(B48+1)&gt;$AE$10,0, SUM(B48+1)),0)</f>
        <v>42883</v>
      </c>
      <c r="C54" s="58"/>
      <c r="D54" s="102"/>
      <c r="E54" s="102"/>
      <c r="F54" s="102"/>
      <c r="G54" s="102"/>
      <c r="H54" s="102"/>
      <c r="I54" s="193"/>
      <c r="J54" s="105"/>
      <c r="K54" s="102"/>
      <c r="L54" s="102"/>
      <c r="M54" s="102"/>
      <c r="N54" s="102"/>
      <c r="O54" s="102"/>
      <c r="P54" s="102"/>
      <c r="Q54" s="102"/>
      <c r="R54" s="104"/>
      <c r="S54" s="3"/>
      <c r="T54" s="113"/>
      <c r="U54" s="230"/>
      <c r="V54" s="228"/>
      <c r="X54" s="23"/>
      <c r="Y54" s="3"/>
      <c r="Z54" s="3"/>
      <c r="AA54" s="3"/>
      <c r="AB54" s="3"/>
      <c r="AC54" s="3"/>
      <c r="AD54" s="3"/>
      <c r="AE54" s="3"/>
      <c r="AF54" s="3"/>
      <c r="AG54" s="24"/>
      <c r="AH54" s="3"/>
      <c r="AI54" s="71"/>
      <c r="AJ54" s="56" t="s">
        <v>27</v>
      </c>
      <c r="AK54" s="59">
        <f>I54</f>
        <v>0</v>
      </c>
      <c r="AL54" s="59">
        <f>K54</f>
        <v>0</v>
      </c>
      <c r="AM54" s="59">
        <f t="shared" ref="AM54:AM60" si="28">IF($U$13&gt;0,T54,0)</f>
        <v>0</v>
      </c>
      <c r="AN54" s="59">
        <f t="shared" ref="AN54:AN60" si="29">IF(E54&gt;8,8,E54)</f>
        <v>0</v>
      </c>
      <c r="AO54" s="70"/>
    </row>
    <row r="55" spans="1:41">
      <c r="A55" s="53" t="s">
        <v>28</v>
      </c>
      <c r="B55" s="63">
        <f t="shared" ref="B55:B60" si="30">IF(B54&lt;&gt;0,IF(SUM(B54+1)&gt;$AE$10,0, SUM(B54+1)),0)</f>
        <v>42884</v>
      </c>
      <c r="C55" s="58"/>
      <c r="D55" s="102"/>
      <c r="E55" s="102"/>
      <c r="F55" s="102"/>
      <c r="G55" s="102"/>
      <c r="H55" s="102"/>
      <c r="I55" s="193"/>
      <c r="J55" s="105"/>
      <c r="K55" s="102"/>
      <c r="L55" s="102"/>
      <c r="M55" s="102"/>
      <c r="N55" s="102"/>
      <c r="O55" s="102"/>
      <c r="P55" s="102"/>
      <c r="Q55" s="102"/>
      <c r="R55" s="104"/>
      <c r="S55" s="3"/>
      <c r="T55" s="113"/>
      <c r="U55" s="230"/>
      <c r="V55" s="228"/>
      <c r="X55" s="23"/>
      <c r="Y55" s="33"/>
      <c r="Z55" s="33"/>
      <c r="AA55" s="33"/>
      <c r="AB55" s="33"/>
      <c r="AC55" s="33"/>
      <c r="AD55" s="33"/>
      <c r="AE55" s="33"/>
      <c r="AF55" s="34"/>
      <c r="AG55" s="24"/>
      <c r="AH55" s="4"/>
      <c r="AI55" s="71"/>
      <c r="AJ55" s="56" t="s">
        <v>28</v>
      </c>
      <c r="AK55" s="59">
        <f t="shared" ref="AK55:AK60" si="31">I55</f>
        <v>0</v>
      </c>
      <c r="AL55" s="59">
        <f t="shared" ref="AL55:AL60" si="32">K55</f>
        <v>0</v>
      </c>
      <c r="AM55" s="59">
        <f t="shared" si="28"/>
        <v>0</v>
      </c>
      <c r="AN55" s="59">
        <f t="shared" si="29"/>
        <v>0</v>
      </c>
      <c r="AO55" s="70"/>
    </row>
    <row r="56" spans="1:41">
      <c r="A56" s="53" t="s">
        <v>29</v>
      </c>
      <c r="B56" s="63">
        <f t="shared" si="30"/>
        <v>42885</v>
      </c>
      <c r="C56" s="58"/>
      <c r="D56" s="102"/>
      <c r="E56" s="102"/>
      <c r="F56" s="102"/>
      <c r="G56" s="102"/>
      <c r="H56" s="102"/>
      <c r="I56" s="193"/>
      <c r="J56" s="105"/>
      <c r="K56" s="102"/>
      <c r="L56" s="102"/>
      <c r="M56" s="102"/>
      <c r="N56" s="102"/>
      <c r="O56" s="102"/>
      <c r="P56" s="102"/>
      <c r="Q56" s="102"/>
      <c r="R56" s="104"/>
      <c r="S56" s="3"/>
      <c r="T56" s="113"/>
      <c r="U56" s="230"/>
      <c r="V56" s="228"/>
      <c r="X56" s="23"/>
      <c r="Y56" s="3" t="s">
        <v>37</v>
      </c>
      <c r="Z56" s="3"/>
      <c r="AA56" s="3"/>
      <c r="AB56" s="3"/>
      <c r="AC56" s="3"/>
      <c r="AD56" s="3"/>
      <c r="AE56" s="3" t="s">
        <v>26</v>
      </c>
      <c r="AF56" s="3"/>
      <c r="AG56" s="24"/>
      <c r="AH56" s="4"/>
      <c r="AI56" s="71"/>
      <c r="AJ56" s="56" t="s">
        <v>29</v>
      </c>
      <c r="AK56" s="59">
        <f t="shared" si="31"/>
        <v>0</v>
      </c>
      <c r="AL56" s="59">
        <f t="shared" si="32"/>
        <v>0</v>
      </c>
      <c r="AM56" s="59">
        <f t="shared" si="28"/>
        <v>0</v>
      </c>
      <c r="AN56" s="59">
        <f t="shared" si="29"/>
        <v>0</v>
      </c>
      <c r="AO56" s="70"/>
    </row>
    <row r="57" spans="1:41" ht="12.75" customHeight="1">
      <c r="A57" s="53" t="s">
        <v>30</v>
      </c>
      <c r="B57" s="63">
        <f t="shared" si="30"/>
        <v>42886</v>
      </c>
      <c r="C57" s="58"/>
      <c r="D57" s="102"/>
      <c r="E57" s="102"/>
      <c r="F57" s="102"/>
      <c r="G57" s="102"/>
      <c r="H57" s="102"/>
      <c r="I57" s="193"/>
      <c r="J57" s="105"/>
      <c r="K57" s="102"/>
      <c r="L57" s="102"/>
      <c r="M57" s="102"/>
      <c r="N57" s="102"/>
      <c r="O57" s="102"/>
      <c r="P57" s="102"/>
      <c r="Q57" s="102"/>
      <c r="R57" s="104"/>
      <c r="S57" s="3"/>
      <c r="T57" s="113"/>
      <c r="U57" s="230"/>
      <c r="V57" s="228"/>
      <c r="X57" s="23"/>
      <c r="Y57" s="375" t="s">
        <v>82</v>
      </c>
      <c r="Z57" s="375"/>
      <c r="AA57" s="375"/>
      <c r="AB57" s="375"/>
      <c r="AC57" s="375"/>
      <c r="AD57" s="375"/>
      <c r="AE57" s="375"/>
      <c r="AF57" s="375"/>
      <c r="AG57" s="25"/>
      <c r="AH57" s="3"/>
      <c r="AI57" s="71"/>
      <c r="AJ57" s="56" t="s">
        <v>30</v>
      </c>
      <c r="AK57" s="59">
        <f t="shared" si="31"/>
        <v>0</v>
      </c>
      <c r="AL57" s="59">
        <f t="shared" si="32"/>
        <v>0</v>
      </c>
      <c r="AM57" s="59">
        <f t="shared" si="28"/>
        <v>0</v>
      </c>
      <c r="AN57" s="59">
        <f t="shared" si="29"/>
        <v>0</v>
      </c>
      <c r="AO57" s="70"/>
    </row>
    <row r="58" spans="1:41" ht="12.75" customHeight="1">
      <c r="A58" s="53" t="s">
        <v>31</v>
      </c>
      <c r="B58" s="63">
        <f t="shared" si="30"/>
        <v>42887</v>
      </c>
      <c r="C58" s="58"/>
      <c r="D58" s="102"/>
      <c r="E58" s="102"/>
      <c r="F58" s="102"/>
      <c r="G58" s="102"/>
      <c r="H58" s="102"/>
      <c r="I58" s="193"/>
      <c r="J58" s="105"/>
      <c r="K58" s="102"/>
      <c r="L58" s="102"/>
      <c r="M58" s="102"/>
      <c r="N58" s="102"/>
      <c r="O58" s="102"/>
      <c r="P58" s="102"/>
      <c r="Q58" s="102"/>
      <c r="R58" s="104"/>
      <c r="S58" s="3"/>
      <c r="T58" s="113"/>
      <c r="U58" s="230"/>
      <c r="V58" s="228"/>
      <c r="X58" s="23"/>
      <c r="Y58" s="375"/>
      <c r="Z58" s="375"/>
      <c r="AA58" s="375"/>
      <c r="AB58" s="375"/>
      <c r="AC58" s="375"/>
      <c r="AD58" s="375"/>
      <c r="AE58" s="375"/>
      <c r="AF58" s="375"/>
      <c r="AG58" s="25"/>
      <c r="AH58" s="3"/>
      <c r="AI58" s="71"/>
      <c r="AJ58" s="56" t="s">
        <v>31</v>
      </c>
      <c r="AK58" s="59">
        <f t="shared" si="31"/>
        <v>0</v>
      </c>
      <c r="AL58" s="59">
        <f t="shared" si="32"/>
        <v>0</v>
      </c>
      <c r="AM58" s="59">
        <f t="shared" si="28"/>
        <v>0</v>
      </c>
      <c r="AN58" s="59">
        <f t="shared" si="29"/>
        <v>0</v>
      </c>
      <c r="AO58" s="70"/>
    </row>
    <row r="59" spans="1:41">
      <c r="A59" s="53" t="s">
        <v>32</v>
      </c>
      <c r="B59" s="63">
        <f t="shared" si="30"/>
        <v>42888</v>
      </c>
      <c r="C59" s="58"/>
      <c r="D59" s="102"/>
      <c r="E59" s="102"/>
      <c r="F59" s="102"/>
      <c r="G59" s="102"/>
      <c r="H59" s="102"/>
      <c r="I59" s="193"/>
      <c r="J59" s="105"/>
      <c r="K59" s="102"/>
      <c r="L59" s="102"/>
      <c r="M59" s="102"/>
      <c r="N59" s="102"/>
      <c r="O59" s="102"/>
      <c r="P59" s="102"/>
      <c r="Q59" s="102"/>
      <c r="R59" s="104"/>
      <c r="S59" s="3"/>
      <c r="T59" s="113"/>
      <c r="U59" s="230"/>
      <c r="V59" s="228"/>
      <c r="X59" s="23"/>
      <c r="Y59" s="3"/>
      <c r="Z59" s="3"/>
      <c r="AA59" s="3"/>
      <c r="AB59" s="3"/>
      <c r="AC59" s="3"/>
      <c r="AD59" s="3"/>
      <c r="AE59" s="3"/>
      <c r="AF59" s="3"/>
      <c r="AG59" s="24"/>
      <c r="AH59" s="3"/>
      <c r="AI59" s="71"/>
      <c r="AJ59" s="56" t="s">
        <v>32</v>
      </c>
      <c r="AK59" s="59">
        <f t="shared" si="31"/>
        <v>0</v>
      </c>
      <c r="AL59" s="59">
        <f t="shared" si="32"/>
        <v>0</v>
      </c>
      <c r="AM59" s="59">
        <f t="shared" si="28"/>
        <v>0</v>
      </c>
      <c r="AN59" s="59">
        <f t="shared" si="29"/>
        <v>0</v>
      </c>
      <c r="AO59" s="70"/>
    </row>
    <row r="60" spans="1:41">
      <c r="A60" s="53" t="s">
        <v>33</v>
      </c>
      <c r="B60" s="63">
        <f t="shared" si="30"/>
        <v>42889</v>
      </c>
      <c r="C60" s="58"/>
      <c r="D60" s="102"/>
      <c r="E60" s="102"/>
      <c r="F60" s="102"/>
      <c r="G60" s="102"/>
      <c r="H60" s="102"/>
      <c r="I60" s="193"/>
      <c r="J60" s="105"/>
      <c r="K60" s="102"/>
      <c r="L60" s="102"/>
      <c r="M60" s="102"/>
      <c r="N60" s="102"/>
      <c r="O60" s="102"/>
      <c r="P60" s="102"/>
      <c r="Q60" s="102"/>
      <c r="R60" s="104"/>
      <c r="S60" s="3"/>
      <c r="T60" s="113"/>
      <c r="U60" s="230"/>
      <c r="V60" s="228"/>
      <c r="X60" s="23"/>
      <c r="Y60" s="3"/>
      <c r="Z60" s="3"/>
      <c r="AA60" s="3"/>
      <c r="AB60" s="3"/>
      <c r="AC60" s="3"/>
      <c r="AD60" s="3"/>
      <c r="AE60" s="3"/>
      <c r="AF60" s="3"/>
      <c r="AG60" s="24"/>
      <c r="AH60" s="3"/>
      <c r="AI60" s="71"/>
      <c r="AJ60" s="56" t="s">
        <v>33</v>
      </c>
      <c r="AK60" s="59">
        <f t="shared" si="31"/>
        <v>0</v>
      </c>
      <c r="AL60" s="59">
        <f t="shared" si="32"/>
        <v>0</v>
      </c>
      <c r="AM60" s="59">
        <f t="shared" si="28"/>
        <v>0</v>
      </c>
      <c r="AN60" s="59">
        <f t="shared" si="29"/>
        <v>0</v>
      </c>
      <c r="AO60" s="70"/>
    </row>
    <row r="61" spans="1:41">
      <c r="A61" s="383" t="s">
        <v>34</v>
      </c>
      <c r="B61" s="384"/>
      <c r="C61" s="61">
        <f>SUMIF($B54:$B60,"&lt;&gt;0",C54:C60)</f>
        <v>0</v>
      </c>
      <c r="D61" s="61">
        <f>SUMIF($B54:$B60,"&lt;&gt;0",D54:D60)</f>
        <v>0</v>
      </c>
      <c r="E61" s="61">
        <f t="shared" ref="E61:Q61" si="33">SUMIF($B54:$B60,"&lt;&gt;0",E54:E60)</f>
        <v>0</v>
      </c>
      <c r="F61" s="61">
        <f t="shared" si="33"/>
        <v>0</v>
      </c>
      <c r="G61" s="61">
        <f t="shared" si="33"/>
        <v>0</v>
      </c>
      <c r="H61" s="61">
        <f t="shared" si="33"/>
        <v>0</v>
      </c>
      <c r="I61" s="101">
        <f>SUMIF($B54:$B60,"&lt;&gt;0",I54:I60)</f>
        <v>0</v>
      </c>
      <c r="J61" s="101">
        <f t="shared" si="33"/>
        <v>0</v>
      </c>
      <c r="K61" s="61">
        <f t="shared" si="33"/>
        <v>0</v>
      </c>
      <c r="L61" s="61">
        <f t="shared" si="33"/>
        <v>0</v>
      </c>
      <c r="M61" s="61">
        <f t="shared" si="33"/>
        <v>0</v>
      </c>
      <c r="N61" s="61">
        <f t="shared" si="33"/>
        <v>0</v>
      </c>
      <c r="O61" s="61">
        <f t="shared" si="33"/>
        <v>0</v>
      </c>
      <c r="P61" s="61">
        <f t="shared" si="33"/>
        <v>0</v>
      </c>
      <c r="Q61" s="61">
        <f t="shared" si="33"/>
        <v>0</v>
      </c>
      <c r="R61" s="61"/>
      <c r="T61" s="114">
        <f>SUMIF($B54:$B60,"&lt;&gt;0",T54:T60)</f>
        <v>0</v>
      </c>
      <c r="U61" s="231">
        <f>SUMIF($B54:$B60,"&lt;&gt;0",U54:U60)</f>
        <v>0</v>
      </c>
      <c r="V61" s="231">
        <f>SUMIF($B54:$B60,"&lt;&gt;0",V54:V60)</f>
        <v>0</v>
      </c>
      <c r="X61" s="23"/>
      <c r="Y61" s="377"/>
      <c r="Z61" s="377"/>
      <c r="AA61" s="377"/>
      <c r="AB61" s="377"/>
      <c r="AC61" s="377"/>
      <c r="AD61" s="377"/>
      <c r="AE61" s="33"/>
      <c r="AF61" s="33"/>
      <c r="AG61" s="24"/>
      <c r="AH61" s="3"/>
      <c r="AI61" s="71"/>
      <c r="AJ61" s="56" t="s">
        <v>34</v>
      </c>
      <c r="AK61" s="207">
        <f>SUM(AK54:AK60)</f>
        <v>0</v>
      </c>
      <c r="AL61" s="207">
        <f t="shared" ref="AL61:AN61" si="34">SUM(AL54:AL60)</f>
        <v>0</v>
      </c>
      <c r="AM61" s="207">
        <f t="shared" si="34"/>
        <v>0</v>
      </c>
      <c r="AN61" s="207">
        <f t="shared" si="34"/>
        <v>0</v>
      </c>
      <c r="AO61" s="70"/>
    </row>
    <row r="62" spans="1:41">
      <c r="A62" s="208"/>
      <c r="B62" s="162"/>
      <c r="C62" s="209"/>
      <c r="D62" s="209"/>
      <c r="E62" s="209"/>
      <c r="F62" s="209"/>
      <c r="G62" s="209"/>
      <c r="H62" s="209"/>
      <c r="I62" s="209"/>
      <c r="J62" s="209"/>
      <c r="K62" s="209"/>
      <c r="L62" s="209"/>
      <c r="M62" s="209"/>
      <c r="N62" s="209"/>
      <c r="O62" s="209"/>
      <c r="P62" s="209"/>
      <c r="Q62" s="209"/>
      <c r="R62" s="210"/>
      <c r="S62" s="171"/>
      <c r="T62" s="209"/>
      <c r="U62" s="209"/>
      <c r="V62" s="209"/>
      <c r="X62" s="23"/>
      <c r="Y62" s="1" t="s">
        <v>83</v>
      </c>
      <c r="Z62" s="1"/>
      <c r="AA62" s="1"/>
      <c r="AB62" s="1"/>
      <c r="AC62" s="1"/>
      <c r="AD62" s="1"/>
      <c r="AE62" s="3" t="s">
        <v>26</v>
      </c>
      <c r="AF62" s="3"/>
      <c r="AG62" s="24"/>
      <c r="AH62" s="3"/>
      <c r="AI62" s="71"/>
      <c r="AJ62" s="70"/>
      <c r="AK62" s="70"/>
      <c r="AL62" s="70"/>
      <c r="AM62" s="70"/>
      <c r="AN62" s="70"/>
      <c r="AO62" s="70"/>
    </row>
    <row r="63" spans="1:41">
      <c r="A63" s="378" t="s">
        <v>45</v>
      </c>
      <c r="B63" s="378"/>
      <c r="C63" s="378"/>
      <c r="D63" s="378"/>
      <c r="E63" s="378"/>
      <c r="F63" s="378"/>
      <c r="G63" s="378"/>
      <c r="H63" s="378"/>
      <c r="I63" s="378"/>
      <c r="J63" s="378"/>
      <c r="K63" s="378"/>
      <c r="L63" s="378"/>
      <c r="M63" s="378"/>
      <c r="N63" s="378"/>
      <c r="O63" s="378"/>
      <c r="P63" s="378"/>
      <c r="Q63" s="378"/>
      <c r="R63" s="378"/>
      <c r="X63" s="23"/>
      <c r="Y63" s="3"/>
      <c r="Z63" s="3"/>
      <c r="AA63" s="3"/>
      <c r="AB63" s="3"/>
      <c r="AC63" s="3"/>
      <c r="AD63" s="3"/>
      <c r="AE63" s="3"/>
      <c r="AF63" s="3"/>
      <c r="AG63" s="24"/>
      <c r="AH63" s="3"/>
      <c r="AI63" s="76"/>
      <c r="AJ63" s="77"/>
      <c r="AK63" s="77"/>
      <c r="AL63" s="77"/>
      <c r="AM63" s="77"/>
      <c r="AN63" s="77"/>
      <c r="AO63" s="77"/>
    </row>
    <row r="64" spans="1:41" ht="13.5" thickBot="1">
      <c r="A64" s="373" t="s">
        <v>67</v>
      </c>
      <c r="B64" s="373"/>
      <c r="C64" s="373"/>
      <c r="D64" s="373"/>
      <c r="E64" s="373"/>
      <c r="F64" s="373"/>
      <c r="G64" s="373"/>
      <c r="H64" s="373"/>
      <c r="I64" s="373"/>
      <c r="J64" s="373"/>
      <c r="K64" s="373"/>
      <c r="L64" s="373"/>
      <c r="M64" s="373"/>
      <c r="N64" s="373"/>
      <c r="O64" s="373"/>
      <c r="P64" s="373"/>
      <c r="Q64" s="373"/>
      <c r="R64" s="373"/>
      <c r="X64" s="26"/>
      <c r="Y64" s="27"/>
      <c r="Z64" s="27"/>
      <c r="AA64" s="27"/>
      <c r="AB64" s="27"/>
      <c r="AC64" s="27"/>
      <c r="AD64" s="27"/>
      <c r="AE64" s="27"/>
      <c r="AF64" s="27"/>
      <c r="AG64" s="28"/>
    </row>
    <row r="65" spans="1:33" ht="12.75" customHeight="1" thickTop="1">
      <c r="A65" s="29"/>
      <c r="B65" s="2" t="s">
        <v>71</v>
      </c>
      <c r="E65" s="108"/>
      <c r="F65" s="153" t="s">
        <v>252</v>
      </c>
      <c r="G65" s="108"/>
      <c r="H65" s="108"/>
      <c r="I65" s="108"/>
      <c r="J65" s="108"/>
      <c r="T65" s="3"/>
      <c r="U65" s="3"/>
      <c r="V65" s="3"/>
      <c r="W65" s="3"/>
      <c r="X65" s="3"/>
      <c r="Y65" s="3"/>
      <c r="Z65" s="3"/>
      <c r="AA65" s="3"/>
      <c r="AB65" s="3"/>
      <c r="AC65" s="3"/>
      <c r="AD65" s="3"/>
      <c r="AE65" s="3"/>
      <c r="AF65" s="3"/>
      <c r="AG65" s="3"/>
    </row>
  </sheetData>
  <sheetProtection sheet="1" selectLockedCells="1"/>
  <protectedRanges>
    <protectedRange sqref="Y4 Y7 AD4 AB10 AE10 C6:C12 AD7:AF7 AH14 C18:C24 C30:C36 C42:C48" name="Range1"/>
    <protectedRange sqref="C54:C60" name="Range1_3"/>
    <protectedRange sqref="AE27 AB13 AG13" name="Range1_4"/>
  </protectedRanges>
  <mergeCells count="94">
    <mergeCell ref="A64:R64"/>
    <mergeCell ref="AK52:AN52"/>
    <mergeCell ref="Y57:AF58"/>
    <mergeCell ref="Y61:AD61"/>
    <mergeCell ref="A63:R63"/>
    <mergeCell ref="A52:B52"/>
    <mergeCell ref="C52:H52"/>
    <mergeCell ref="I52:J52"/>
    <mergeCell ref="K52:R52"/>
    <mergeCell ref="T52:V52"/>
    <mergeCell ref="Q53:R53"/>
    <mergeCell ref="A61:B61"/>
    <mergeCell ref="Z46:AC46"/>
    <mergeCell ref="Z47:AC47"/>
    <mergeCell ref="Z48:AC48"/>
    <mergeCell ref="Z49:AC49"/>
    <mergeCell ref="Z50:AA50"/>
    <mergeCell ref="AK40:AN40"/>
    <mergeCell ref="Q41:R41"/>
    <mergeCell ref="Z41:AC41"/>
    <mergeCell ref="Z42:AC42"/>
    <mergeCell ref="Z43:AC43"/>
    <mergeCell ref="Z39:AC39"/>
    <mergeCell ref="A40:B40"/>
    <mergeCell ref="C40:H40"/>
    <mergeCell ref="I40:J40"/>
    <mergeCell ref="K40:R40"/>
    <mergeCell ref="T40:V40"/>
    <mergeCell ref="Z40:AC40"/>
    <mergeCell ref="Z38:AC38"/>
    <mergeCell ref="AK28:AN28"/>
    <mergeCell ref="Q29:R29"/>
    <mergeCell ref="Z29:AC29"/>
    <mergeCell ref="Z30:AC30"/>
    <mergeCell ref="Z31:AC31"/>
    <mergeCell ref="Z32:AC32"/>
    <mergeCell ref="Z33:AC33"/>
    <mergeCell ref="Z34:AC34"/>
    <mergeCell ref="Z35:AC35"/>
    <mergeCell ref="Z36:AC36"/>
    <mergeCell ref="Z37:AC37"/>
    <mergeCell ref="Z27:AC27"/>
    <mergeCell ref="A28:B28"/>
    <mergeCell ref="C28:H28"/>
    <mergeCell ref="I28:J28"/>
    <mergeCell ref="K28:R28"/>
    <mergeCell ref="T28:V28"/>
    <mergeCell ref="Z28:AC28"/>
    <mergeCell ref="Z26:AC26"/>
    <mergeCell ref="AK16:AN16"/>
    <mergeCell ref="Q17:R17"/>
    <mergeCell ref="Y17:AA17"/>
    <mergeCell ref="AD17:AE17"/>
    <mergeCell ref="Z22:AC22"/>
    <mergeCell ref="Z23:AC23"/>
    <mergeCell ref="Z24:AC24"/>
    <mergeCell ref="Z25:AC25"/>
    <mergeCell ref="Y19:AF19"/>
    <mergeCell ref="Z21:AC21"/>
    <mergeCell ref="Y12:AB12"/>
    <mergeCell ref="AD12:AF12"/>
    <mergeCell ref="Y15:AA15"/>
    <mergeCell ref="AD15:AE15"/>
    <mergeCell ref="A16:B16"/>
    <mergeCell ref="C16:H16"/>
    <mergeCell ref="I16:J16"/>
    <mergeCell ref="K16:R16"/>
    <mergeCell ref="T16:V16"/>
    <mergeCell ref="Y16:AA16"/>
    <mergeCell ref="AD16:AE16"/>
    <mergeCell ref="Y13:AA13"/>
    <mergeCell ref="AD13:AE13"/>
    <mergeCell ref="Y14:AA14"/>
    <mergeCell ref="AD14:AE14"/>
    <mergeCell ref="Q5:R5"/>
    <mergeCell ref="Y6:AB6"/>
    <mergeCell ref="Y7:AB7"/>
    <mergeCell ref="Y9:Z9"/>
    <mergeCell ref="AB9:AC9"/>
    <mergeCell ref="A4:B4"/>
    <mergeCell ref="C4:H4"/>
    <mergeCell ref="I4:J4"/>
    <mergeCell ref="K4:R4"/>
    <mergeCell ref="T4:V4"/>
    <mergeCell ref="AE9:AF9"/>
    <mergeCell ref="Y10:Z10"/>
    <mergeCell ref="AB10:AC10"/>
    <mergeCell ref="AE10:AF10"/>
    <mergeCell ref="AJ2:AL2"/>
    <mergeCell ref="Y3:AB3"/>
    <mergeCell ref="AD3:AF3"/>
    <mergeCell ref="Y4:AB4"/>
    <mergeCell ref="AD4:AF4"/>
    <mergeCell ref="AK4:AN4"/>
  </mergeCells>
  <conditionalFormatting sqref="B18:B24 B30:B36 B6:B12 B42:B48">
    <cfRule type="cellIs" dxfId="190" priority="55" stopIfTrue="1" operator="equal">
      <formula>0</formula>
    </cfRule>
  </conditionalFormatting>
  <conditionalFormatting sqref="C13:H13 C25:H25 C37:H37 C49:H49 L25:Q25 L37:Q37 L49:Q49 J13 L13:Q13">
    <cfRule type="cellIs" dxfId="189" priority="54" stopIfTrue="1" operator="equal">
      <formula>0</formula>
    </cfRule>
  </conditionalFormatting>
  <conditionalFormatting sqref="J25">
    <cfRule type="cellIs" dxfId="188" priority="47" stopIfTrue="1" operator="equal">
      <formula>0</formula>
    </cfRule>
  </conditionalFormatting>
  <conditionalFormatting sqref="J37">
    <cfRule type="cellIs" dxfId="187" priority="46" stopIfTrue="1" operator="equal">
      <formula>0</formula>
    </cfRule>
  </conditionalFormatting>
  <conditionalFormatting sqref="J49">
    <cfRule type="cellIs" dxfId="186" priority="45" stopIfTrue="1" operator="equal">
      <formula>0</formula>
    </cfRule>
  </conditionalFormatting>
  <conditionalFormatting sqref="K25 K37 K49 K13">
    <cfRule type="cellIs" dxfId="185" priority="43" stopIfTrue="1" operator="equal">
      <formula>0</formula>
    </cfRule>
  </conditionalFormatting>
  <conditionalFormatting sqref="I13">
    <cfRule type="cellIs" dxfId="184" priority="42" stopIfTrue="1" operator="equal">
      <formula>0</formula>
    </cfRule>
  </conditionalFormatting>
  <conditionalFormatting sqref="I25">
    <cfRule type="cellIs" dxfId="183" priority="41" stopIfTrue="1" operator="equal">
      <formula>0</formula>
    </cfRule>
  </conditionalFormatting>
  <conditionalFormatting sqref="I49">
    <cfRule type="cellIs" dxfId="182" priority="39" stopIfTrue="1" operator="equal">
      <formula>0</formula>
    </cfRule>
  </conditionalFormatting>
  <conditionalFormatting sqref="T13:V13">
    <cfRule type="cellIs" dxfId="181" priority="37" stopIfTrue="1" operator="equal">
      <formula>0</formula>
    </cfRule>
  </conditionalFormatting>
  <conditionalFormatting sqref="T25:V25">
    <cfRule type="cellIs" dxfId="180" priority="36" stopIfTrue="1" operator="equal">
      <formula>0</formula>
    </cfRule>
  </conditionalFormatting>
  <conditionalFormatting sqref="T37:V37">
    <cfRule type="cellIs" dxfId="179" priority="35" stopIfTrue="1" operator="equal">
      <formula>0</formula>
    </cfRule>
  </conditionalFormatting>
  <conditionalFormatting sqref="T49:V49">
    <cfRule type="cellIs" dxfId="178" priority="34" stopIfTrue="1" operator="equal">
      <formula>0</formula>
    </cfRule>
  </conditionalFormatting>
  <conditionalFormatting sqref="B62">
    <cfRule type="cellIs" dxfId="177" priority="30" stopIfTrue="1" operator="equal">
      <formula>0</formula>
    </cfRule>
  </conditionalFormatting>
  <conditionalFormatting sqref="I37">
    <cfRule type="cellIs" dxfId="176" priority="28" stopIfTrue="1" operator="equal">
      <formula>0</formula>
    </cfRule>
  </conditionalFormatting>
  <conditionalFormatting sqref="B54:B60">
    <cfRule type="cellIs" dxfId="175" priority="16" stopIfTrue="1" operator="equal">
      <formula>0</formula>
    </cfRule>
  </conditionalFormatting>
  <conditionalFormatting sqref="C61:H61 L61:Q61">
    <cfRule type="cellIs" dxfId="174" priority="15" stopIfTrue="1" operator="equal">
      <formula>0</formula>
    </cfRule>
  </conditionalFormatting>
  <conditionalFormatting sqref="J61">
    <cfRule type="cellIs" dxfId="173" priority="14" stopIfTrue="1" operator="equal">
      <formula>0</formula>
    </cfRule>
  </conditionalFormatting>
  <conditionalFormatting sqref="K61">
    <cfRule type="cellIs" dxfId="172" priority="13" stopIfTrue="1" operator="equal">
      <formula>0</formula>
    </cfRule>
  </conditionalFormatting>
  <conditionalFormatting sqref="I61">
    <cfRule type="cellIs" dxfId="171" priority="12" stopIfTrue="1" operator="equal">
      <formula>0</formula>
    </cfRule>
  </conditionalFormatting>
  <conditionalFormatting sqref="T61:V61">
    <cfRule type="cellIs" dxfId="170" priority="11" stopIfTrue="1" operator="equal">
      <formula>0</formula>
    </cfRule>
  </conditionalFormatting>
  <conditionalFormatting sqref="AB17">
    <cfRule type="cellIs" dxfId="169" priority="10" stopIfTrue="1" operator="lessThan">
      <formula>0</formula>
    </cfRule>
  </conditionalFormatting>
  <conditionalFormatting sqref="AE21:AF25 AE48:AF48 AE28:AF35 AF26 AE38:AF43 AE45:AF46">
    <cfRule type="cellIs" dxfId="168" priority="9" stopIfTrue="1" operator="equal">
      <formula>0</formula>
    </cfRule>
  </conditionalFormatting>
  <conditionalFormatting sqref="AE47:AF47">
    <cfRule type="cellIs" dxfId="167" priority="8" stopIfTrue="1" operator="equal">
      <formula>0</formula>
    </cfRule>
  </conditionalFormatting>
  <conditionalFormatting sqref="AE50:AF50">
    <cfRule type="cellIs" dxfId="166" priority="7" stopIfTrue="1" operator="equal">
      <formula>0</formula>
    </cfRule>
  </conditionalFormatting>
  <conditionalFormatting sqref="AE45:AF45">
    <cfRule type="expression" dxfId="165" priority="6" stopIfTrue="1">
      <formula>$AE$45:$AF$45=0</formula>
    </cfRule>
  </conditionalFormatting>
  <conditionalFormatting sqref="AE36:AF36">
    <cfRule type="cellIs" dxfId="164" priority="5" stopIfTrue="1" operator="equal">
      <formula>0</formula>
    </cfRule>
  </conditionalFormatting>
  <conditionalFormatting sqref="AE36:AF36">
    <cfRule type="expression" dxfId="163" priority="4" stopIfTrue="1">
      <formula>$AE$45:$AF$45=0</formula>
    </cfRule>
  </conditionalFormatting>
  <conditionalFormatting sqref="AE49:AF49">
    <cfRule type="cellIs" dxfId="162" priority="3" stopIfTrue="1" operator="equal">
      <formula>0</formula>
    </cfRule>
  </conditionalFormatting>
  <conditionalFormatting sqref="AE26">
    <cfRule type="cellIs" dxfId="161" priority="2" stopIfTrue="1" operator="equal">
      <formula>0</formula>
    </cfRule>
  </conditionalFormatting>
  <conditionalFormatting sqref="AE44:AF44">
    <cfRule type="cellIs" dxfId="160" priority="1" stopIfTrue="1" operator="equal">
      <formula>0</formula>
    </cfRule>
  </conditionalFormatting>
  <dataValidations count="5">
    <dataValidation allowBlank="1" showInputMessage="1" sqref="AB10"/>
    <dataValidation type="decimal" allowBlank="1" showInputMessage="1" showErrorMessage="1" sqref="AH14 AE27 AB13 AG13">
      <formula1>0</formula1>
      <formula2>300</formula2>
    </dataValidation>
    <dataValidation type="decimal" allowBlank="1" showInputMessage="1" showErrorMessage="1" sqref="AD7">
      <formula1>0</formula1>
      <formula2>2</formula2>
    </dataValidation>
    <dataValidation type="decimal" allowBlank="1" showInputMessage="1" showErrorMessage="1" errorTitle="Invalid Data Type" error="Please enter a number between 0 and 24." sqref="C18:C24 C42:C48 C30:C36 C6:C12 C54:C60">
      <formula1>0</formula1>
      <formula2>24</formula2>
    </dataValidation>
    <dataValidation type="date" allowBlank="1" showInputMessage="1" sqref="AE10">
      <formula1>1</formula1>
      <formula2>73050</formula2>
    </dataValidation>
  </dataValidations>
  <hyperlinks>
    <hyperlink ref="F65" r:id="rId1" display="http://web.uncg.edu/hrs/PolicyManuals/StaffManual/Section5/"/>
  </hyperlinks>
  <printOptions horizontalCentered="1" verticalCentered="1"/>
  <pageMargins left="0.25" right="0.25" top="0.25" bottom="0.25" header="0.3" footer="0.3"/>
  <pageSetup scale="56" orientation="landscape" r:id="rId2"/>
  <headerFooter alignWithMargins="0">
    <oddHeader>&amp;C&amp;"Arial,Bold"&amp;11The University of North Carolina at Greensboro 
Monthly Time &amp; Leave Record 
For SHRA Non-Exempt Employees</oddHeader>
    <oddFooter>&amp;L&amp;"Arial,Italic"rv: 12/4/2017</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Validation!$B$18:$B$24</xm:f>
          </x14:formula1>
          <xm:sqref>R6:R12 R18:R24 R30:R36 R42:R48 R54:R60</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3" tint="0.79998168889431442"/>
    <pageSetUpPr fitToPage="1"/>
  </sheetPr>
  <dimension ref="A2:AP65"/>
  <sheetViews>
    <sheetView showGridLines="0" zoomScale="80" zoomScaleNormal="80" zoomScalePageLayoutView="70" workbookViewId="0">
      <selection activeCell="M60" sqref="M60"/>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33" t="s">
        <v>103</v>
      </c>
      <c r="AK2" s="333"/>
      <c r="AL2" s="333"/>
      <c r="AM2" s="226"/>
      <c r="AN2" s="66"/>
      <c r="AO2" s="66"/>
    </row>
    <row r="3" spans="1:42" ht="13.5" thickBot="1">
      <c r="A3" s="3"/>
      <c r="B3" s="3"/>
      <c r="C3" s="3"/>
      <c r="D3" s="3"/>
      <c r="E3" s="3"/>
      <c r="F3" s="3"/>
      <c r="G3" s="3"/>
      <c r="H3" s="1"/>
      <c r="I3" s="110"/>
      <c r="J3" s="45"/>
      <c r="K3" s="3"/>
      <c r="L3" s="3"/>
      <c r="M3" s="3"/>
      <c r="N3" s="109"/>
      <c r="O3" s="109"/>
      <c r="P3" s="109"/>
      <c r="Q3" s="46"/>
      <c r="R3" s="3"/>
      <c r="S3" s="1"/>
      <c r="Y3" s="328" t="s">
        <v>16</v>
      </c>
      <c r="Z3" s="328"/>
      <c r="AA3" s="328"/>
      <c r="AB3" s="328"/>
      <c r="AC3" s="19"/>
      <c r="AD3" s="328" t="s">
        <v>17</v>
      </c>
      <c r="AE3" s="328"/>
      <c r="AF3" s="328"/>
      <c r="AG3" s="19"/>
      <c r="AH3" s="19"/>
      <c r="AI3" s="67"/>
      <c r="AJ3" s="68"/>
      <c r="AK3" s="69"/>
      <c r="AL3" s="69"/>
      <c r="AM3" s="69"/>
      <c r="AN3" s="70"/>
      <c r="AO3" s="70"/>
    </row>
    <row r="4" spans="1:42" ht="12.75" customHeight="1" thickTop="1">
      <c r="A4" s="334" t="s">
        <v>22</v>
      </c>
      <c r="B4" s="334"/>
      <c r="C4" s="335" t="s">
        <v>185</v>
      </c>
      <c r="D4" s="336"/>
      <c r="E4" s="336"/>
      <c r="F4" s="336"/>
      <c r="G4" s="336"/>
      <c r="H4" s="337"/>
      <c r="I4" s="338" t="s">
        <v>184</v>
      </c>
      <c r="J4" s="339"/>
      <c r="K4" s="340" t="s">
        <v>104</v>
      </c>
      <c r="L4" s="341"/>
      <c r="M4" s="341"/>
      <c r="N4" s="341"/>
      <c r="O4" s="341"/>
      <c r="P4" s="341"/>
      <c r="Q4" s="341"/>
      <c r="R4" s="342"/>
      <c r="S4" s="48"/>
      <c r="T4" s="343" t="s">
        <v>115</v>
      </c>
      <c r="U4" s="344"/>
      <c r="V4" s="345"/>
      <c r="Y4" s="316" t="str">
        <f>'Timesheet Setup'!G7</f>
        <v xml:space="preserve">Spiro </v>
      </c>
      <c r="Z4" s="317"/>
      <c r="AA4" s="317"/>
      <c r="AB4" s="318"/>
      <c r="AC4" s="3"/>
      <c r="AD4" s="316">
        <f>'Timesheet Setup'!G9</f>
        <v>123456789</v>
      </c>
      <c r="AE4" s="317"/>
      <c r="AF4" s="318"/>
      <c r="AG4" s="3"/>
      <c r="AH4" s="3"/>
      <c r="AI4" s="67"/>
      <c r="AJ4" s="54" t="s">
        <v>22</v>
      </c>
      <c r="AK4" s="312" t="s">
        <v>78</v>
      </c>
      <c r="AL4" s="313"/>
      <c r="AM4" s="313"/>
      <c r="AN4" s="314"/>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12" t="s">
        <v>94</v>
      </c>
      <c r="R5" s="314"/>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42890</v>
      </c>
      <c r="C6" s="58"/>
      <c r="D6" s="102"/>
      <c r="E6" s="102"/>
      <c r="F6" s="102"/>
      <c r="G6" s="102"/>
      <c r="H6" s="192"/>
      <c r="I6" s="113"/>
      <c r="J6" s="105"/>
      <c r="K6" s="102"/>
      <c r="L6" s="103"/>
      <c r="M6" s="102"/>
      <c r="N6" s="102"/>
      <c r="O6" s="102"/>
      <c r="P6" s="102"/>
      <c r="Q6" s="102"/>
      <c r="R6" s="104"/>
      <c r="S6" s="6"/>
      <c r="T6" s="113"/>
      <c r="U6" s="230"/>
      <c r="V6" s="228"/>
      <c r="Y6" s="315" t="s">
        <v>55</v>
      </c>
      <c r="Z6" s="315"/>
      <c r="AA6" s="315"/>
      <c r="AB6" s="315"/>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42891</v>
      </c>
      <c r="C7" s="58"/>
      <c r="D7" s="102"/>
      <c r="E7" s="102"/>
      <c r="F7" s="102"/>
      <c r="G7" s="102"/>
      <c r="H7" s="192"/>
      <c r="I7" s="113"/>
      <c r="J7" s="105"/>
      <c r="K7" s="102"/>
      <c r="L7" s="103"/>
      <c r="M7" s="102"/>
      <c r="N7" s="102"/>
      <c r="O7" s="102"/>
      <c r="P7" s="102"/>
      <c r="Q7" s="102"/>
      <c r="R7" s="104"/>
      <c r="S7" s="6"/>
      <c r="T7" s="113"/>
      <c r="U7" s="230"/>
      <c r="V7" s="228"/>
      <c r="Y7" s="316">
        <f>'Timesheet Setup'!G11</f>
        <v>58401</v>
      </c>
      <c r="Z7" s="317"/>
      <c r="AA7" s="317"/>
      <c r="AB7" s="318"/>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42892</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42893</v>
      </c>
      <c r="C9" s="58"/>
      <c r="D9" s="102"/>
      <c r="E9" s="102"/>
      <c r="F9" s="102"/>
      <c r="G9" s="102"/>
      <c r="H9" s="192"/>
      <c r="I9" s="113"/>
      <c r="J9" s="105"/>
      <c r="K9" s="102"/>
      <c r="L9" s="103"/>
      <c r="M9" s="102"/>
      <c r="N9" s="102"/>
      <c r="O9" s="102"/>
      <c r="P9" s="102"/>
      <c r="Q9" s="102"/>
      <c r="R9" s="104"/>
      <c r="S9" s="6"/>
      <c r="T9" s="113"/>
      <c r="U9" s="230"/>
      <c r="V9" s="228"/>
      <c r="Y9" s="327" t="s">
        <v>92</v>
      </c>
      <c r="Z9" s="327"/>
      <c r="AA9" s="3"/>
      <c r="AB9" s="328" t="s">
        <v>75</v>
      </c>
      <c r="AC9" s="328"/>
      <c r="AD9" s="3"/>
      <c r="AE9" s="328" t="s">
        <v>76</v>
      </c>
      <c r="AF9" s="328"/>
      <c r="AG9" s="3"/>
      <c r="AH9" s="3"/>
      <c r="AI9" s="72"/>
      <c r="AJ9" s="56" t="s">
        <v>30</v>
      </c>
      <c r="AK9" s="59">
        <f t="shared" si="2"/>
        <v>0</v>
      </c>
      <c r="AL9" s="59">
        <f t="shared" si="3"/>
        <v>0</v>
      </c>
      <c r="AM9" s="59">
        <f t="shared" si="0"/>
        <v>0</v>
      </c>
      <c r="AN9" s="59">
        <f t="shared" si="1"/>
        <v>0</v>
      </c>
      <c r="AO9" s="70"/>
    </row>
    <row r="10" spans="1:42">
      <c r="A10" s="56" t="s">
        <v>31</v>
      </c>
      <c r="B10" s="57">
        <f>IF(WEEKDAY($AB$10)=5,$AB$10,IF(B9&lt;&gt;0,B9+1,0))</f>
        <v>42894</v>
      </c>
      <c r="C10" s="58"/>
      <c r="D10" s="102"/>
      <c r="E10" s="102"/>
      <c r="F10" s="102"/>
      <c r="G10" s="102"/>
      <c r="H10" s="192"/>
      <c r="I10" s="113"/>
      <c r="J10" s="105"/>
      <c r="K10" s="102"/>
      <c r="L10" s="103"/>
      <c r="M10" s="102"/>
      <c r="N10" s="102"/>
      <c r="O10" s="102"/>
      <c r="P10" s="102"/>
      <c r="Q10" s="102"/>
      <c r="R10" s="104"/>
      <c r="S10" s="6"/>
      <c r="T10" s="113"/>
      <c r="U10" s="230"/>
      <c r="V10" s="228"/>
      <c r="Y10" s="329" t="str">
        <f>Validation!B10</f>
        <v>July (2017)</v>
      </c>
      <c r="Z10" s="330"/>
      <c r="AA10" s="3"/>
      <c r="AB10" s="331">
        <f>VLOOKUP(Y10,Validation!B4:F15,2,FALSE)</f>
        <v>42890</v>
      </c>
      <c r="AC10" s="332"/>
      <c r="AD10" s="3"/>
      <c r="AE10" s="331">
        <f>VLOOKUP(Y10,Validation!B4:F15,4,FALSE)</f>
        <v>42917</v>
      </c>
      <c r="AF10" s="332"/>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42895</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42896</v>
      </c>
      <c r="C12" s="58"/>
      <c r="D12" s="102"/>
      <c r="E12" s="102"/>
      <c r="F12" s="102"/>
      <c r="G12" s="102"/>
      <c r="H12" s="192"/>
      <c r="I12" s="113"/>
      <c r="J12" s="105"/>
      <c r="K12" s="102"/>
      <c r="L12" s="103"/>
      <c r="M12" s="102"/>
      <c r="N12" s="102"/>
      <c r="O12" s="102"/>
      <c r="P12" s="102"/>
      <c r="Q12" s="102"/>
      <c r="R12" s="104"/>
      <c r="S12" s="6"/>
      <c r="T12" s="113"/>
      <c r="U12" s="230"/>
      <c r="V12" s="228"/>
      <c r="W12" s="3"/>
      <c r="X12" s="1"/>
      <c r="Y12" s="319" t="s">
        <v>179</v>
      </c>
      <c r="Z12" s="320"/>
      <c r="AA12" s="320"/>
      <c r="AB12" s="321"/>
      <c r="AC12" s="165"/>
      <c r="AD12" s="322" t="s">
        <v>115</v>
      </c>
      <c r="AE12" s="323"/>
      <c r="AF12" s="324"/>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25" t="s">
        <v>158</v>
      </c>
      <c r="Z13" s="326"/>
      <c r="AA13" s="326"/>
      <c r="AB13" s="156">
        <f>June!AB17</f>
        <v>0</v>
      </c>
      <c r="AC13" s="166"/>
      <c r="AD13" s="325" t="s">
        <v>162</v>
      </c>
      <c r="AE13" s="326"/>
      <c r="AF13" s="156">
        <f>June!AF17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10" t="s">
        <v>159</v>
      </c>
      <c r="Z14" s="311"/>
      <c r="AA14" s="311"/>
      <c r="AB14" s="99">
        <f>AE25</f>
        <v>0</v>
      </c>
      <c r="AC14" s="167"/>
      <c r="AD14" s="310" t="s">
        <v>166</v>
      </c>
      <c r="AE14" s="311"/>
      <c r="AF14" s="164">
        <f>AE46</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10" t="s">
        <v>160</v>
      </c>
      <c r="Z15" s="311"/>
      <c r="AA15" s="311"/>
      <c r="AB15" s="99">
        <f>AE24</f>
        <v>0</v>
      </c>
      <c r="AC15" s="168"/>
      <c r="AD15" s="310" t="s">
        <v>163</v>
      </c>
      <c r="AE15" s="311"/>
      <c r="AF15" s="164">
        <f>AE47</f>
        <v>0</v>
      </c>
      <c r="AG15" s="3"/>
      <c r="AH15" s="47"/>
      <c r="AI15" s="71"/>
      <c r="AJ15" s="70"/>
      <c r="AK15" s="74"/>
      <c r="AL15" s="74"/>
      <c r="AM15" s="74"/>
      <c r="AN15" s="70"/>
      <c r="AO15" s="70"/>
    </row>
    <row r="16" spans="1:42" ht="12.75" customHeight="1" thickTop="1">
      <c r="A16" s="334" t="s">
        <v>23</v>
      </c>
      <c r="B16" s="334"/>
      <c r="C16" s="335" t="s">
        <v>185</v>
      </c>
      <c r="D16" s="336"/>
      <c r="E16" s="336"/>
      <c r="F16" s="336"/>
      <c r="G16" s="336"/>
      <c r="H16" s="337"/>
      <c r="I16" s="338" t="s">
        <v>184</v>
      </c>
      <c r="J16" s="339"/>
      <c r="K16" s="340" t="s">
        <v>104</v>
      </c>
      <c r="L16" s="341"/>
      <c r="M16" s="341"/>
      <c r="N16" s="341"/>
      <c r="O16" s="341"/>
      <c r="P16" s="341"/>
      <c r="Q16" s="341"/>
      <c r="R16" s="342"/>
      <c r="S16" s="1"/>
      <c r="T16" s="343" t="s">
        <v>115</v>
      </c>
      <c r="U16" s="344"/>
      <c r="V16" s="345"/>
      <c r="W16" s="6"/>
      <c r="Y16" s="310" t="s">
        <v>161</v>
      </c>
      <c r="Z16" s="311"/>
      <c r="AA16" s="311"/>
      <c r="AB16" s="164">
        <f>AE26</f>
        <v>0</v>
      </c>
      <c r="AC16" s="167"/>
      <c r="AD16" s="310" t="s">
        <v>114</v>
      </c>
      <c r="AE16" s="311"/>
      <c r="AF16" s="164">
        <f>AF49</f>
        <v>0</v>
      </c>
      <c r="AG16" s="3"/>
      <c r="AH16" s="3"/>
      <c r="AI16" s="71"/>
      <c r="AJ16" s="54" t="s">
        <v>22</v>
      </c>
      <c r="AK16" s="312" t="s">
        <v>78</v>
      </c>
      <c r="AL16" s="313"/>
      <c r="AM16" s="313"/>
      <c r="AN16" s="314"/>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12" t="s">
        <v>94</v>
      </c>
      <c r="R17" s="314"/>
      <c r="S17" s="1"/>
      <c r="T17" s="112" t="s">
        <v>85</v>
      </c>
      <c r="U17" s="229" t="s">
        <v>110</v>
      </c>
      <c r="V17" s="227" t="s">
        <v>114</v>
      </c>
      <c r="X17" s="6"/>
      <c r="Y17" s="349" t="s">
        <v>12</v>
      </c>
      <c r="Z17" s="350"/>
      <c r="AA17" s="350"/>
      <c r="AB17" s="35">
        <f>SUM(AB13+AB14+AB15-AB16)</f>
        <v>0</v>
      </c>
      <c r="AC17" s="167"/>
      <c r="AD17" s="349" t="s">
        <v>164</v>
      </c>
      <c r="AE17" s="35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42897</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42898</v>
      </c>
      <c r="C19" s="58"/>
      <c r="D19" s="102"/>
      <c r="E19" s="102"/>
      <c r="F19" s="102"/>
      <c r="G19" s="102"/>
      <c r="H19" s="102"/>
      <c r="I19" s="193"/>
      <c r="J19" s="105"/>
      <c r="K19" s="102"/>
      <c r="L19" s="102"/>
      <c r="M19" s="102"/>
      <c r="N19" s="102"/>
      <c r="O19" s="102"/>
      <c r="P19" s="102"/>
      <c r="Q19" s="102"/>
      <c r="R19" s="104"/>
      <c r="S19" s="3"/>
      <c r="T19" s="113"/>
      <c r="U19" s="230"/>
      <c r="V19" s="228"/>
      <c r="W19" s="6"/>
      <c r="X19" s="6"/>
      <c r="Y19" s="322" t="s">
        <v>0</v>
      </c>
      <c r="Z19" s="323"/>
      <c r="AA19" s="323"/>
      <c r="AB19" s="323"/>
      <c r="AC19" s="323"/>
      <c r="AD19" s="323"/>
      <c r="AE19" s="323"/>
      <c r="AF19" s="324"/>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42899</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42900</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46" t="s">
        <v>19</v>
      </c>
      <c r="AA21" s="347"/>
      <c r="AB21" s="347"/>
      <c r="AC21" s="348"/>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42901</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46" t="s">
        <v>20</v>
      </c>
      <c r="AA22" s="347"/>
      <c r="AB22" s="347"/>
      <c r="AC22" s="348"/>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42902</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42903</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54" t="s">
        <v>18</v>
      </c>
      <c r="AA24" s="355"/>
      <c r="AB24" s="355"/>
      <c r="AC24" s="356"/>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46" t="s">
        <v>15</v>
      </c>
      <c r="AA25" s="347"/>
      <c r="AB25" s="347"/>
      <c r="AC25" s="348"/>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46" t="s">
        <v>53</v>
      </c>
      <c r="AA26" s="347"/>
      <c r="AB26" s="347"/>
      <c r="AC26" s="348"/>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57" t="s">
        <v>46</v>
      </c>
      <c r="AA27" s="358"/>
      <c r="AB27" s="358"/>
      <c r="AC27" s="359"/>
      <c r="AD27" s="157"/>
      <c r="AE27" s="157"/>
      <c r="AF27" s="158"/>
      <c r="AG27" s="3"/>
      <c r="AH27" s="3"/>
      <c r="AI27" s="71"/>
      <c r="AJ27" s="70"/>
      <c r="AK27" s="68"/>
      <c r="AL27" s="68"/>
      <c r="AM27" s="68"/>
      <c r="AN27" s="70"/>
      <c r="AO27" s="70"/>
    </row>
    <row r="28" spans="1:41" ht="12.75" customHeight="1" thickTop="1" thickBot="1">
      <c r="A28" s="334" t="s">
        <v>24</v>
      </c>
      <c r="B28" s="334"/>
      <c r="C28" s="335" t="s">
        <v>185</v>
      </c>
      <c r="D28" s="336"/>
      <c r="E28" s="336"/>
      <c r="F28" s="336"/>
      <c r="G28" s="336"/>
      <c r="H28" s="337"/>
      <c r="I28" s="338" t="s">
        <v>184</v>
      </c>
      <c r="J28" s="339"/>
      <c r="K28" s="340" t="s">
        <v>104</v>
      </c>
      <c r="L28" s="341"/>
      <c r="M28" s="341"/>
      <c r="N28" s="341"/>
      <c r="O28" s="341"/>
      <c r="P28" s="341"/>
      <c r="Q28" s="341"/>
      <c r="R28" s="342"/>
      <c r="S28" s="3"/>
      <c r="T28" s="343" t="s">
        <v>115</v>
      </c>
      <c r="U28" s="344"/>
      <c r="V28" s="345"/>
      <c r="W28" s="3"/>
      <c r="Y28" s="91" t="s">
        <v>74</v>
      </c>
      <c r="Z28" s="360" t="s">
        <v>93</v>
      </c>
      <c r="AA28" s="361"/>
      <c r="AB28" s="361"/>
      <c r="AC28" s="362"/>
      <c r="AD28" s="92" t="s">
        <v>89</v>
      </c>
      <c r="AE28" s="98">
        <f>SUM($E$13+E25+E37+E49+E61)</f>
        <v>0</v>
      </c>
      <c r="AF28" s="93">
        <f>AE28</f>
        <v>0</v>
      </c>
      <c r="AG28" s="3"/>
      <c r="AH28" s="3"/>
      <c r="AI28" s="71"/>
      <c r="AJ28" s="54" t="s">
        <v>22</v>
      </c>
      <c r="AK28" s="312" t="s">
        <v>78</v>
      </c>
      <c r="AL28" s="313"/>
      <c r="AM28" s="313"/>
      <c r="AN28" s="314"/>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12" t="s">
        <v>94</v>
      </c>
      <c r="R29" s="314"/>
      <c r="S29" s="1"/>
      <c r="T29" s="112" t="s">
        <v>85</v>
      </c>
      <c r="U29" s="229" t="s">
        <v>110</v>
      </c>
      <c r="V29" s="227" t="s">
        <v>114</v>
      </c>
      <c r="X29" s="3"/>
      <c r="Y29" s="88" t="s">
        <v>61</v>
      </c>
      <c r="Z29" s="354" t="s">
        <v>58</v>
      </c>
      <c r="AA29" s="355"/>
      <c r="AB29" s="355"/>
      <c r="AC29" s="356"/>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42904</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46" t="s">
        <v>59</v>
      </c>
      <c r="AA30" s="347"/>
      <c r="AB30" s="347"/>
      <c r="AC30" s="348"/>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42905</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46" t="s">
        <v>60</v>
      </c>
      <c r="AA31" s="347"/>
      <c r="AB31" s="347"/>
      <c r="AC31" s="348"/>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42906</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46" t="s">
        <v>69</v>
      </c>
      <c r="AA32" s="347"/>
      <c r="AB32" s="347"/>
      <c r="AC32" s="348"/>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42907</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42908</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54" t="s">
        <v>50</v>
      </c>
      <c r="AA34" s="355"/>
      <c r="AB34" s="355"/>
      <c r="AC34" s="356"/>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42909</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42910</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63" t="s">
        <v>182</v>
      </c>
      <c r="AA36" s="364"/>
      <c r="AB36" s="364"/>
      <c r="AC36" s="365"/>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 t="shared" si="18"/>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63" t="s">
        <v>101</v>
      </c>
      <c r="AA37" s="364"/>
      <c r="AB37" s="364"/>
      <c r="AC37" s="365"/>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54" t="s">
        <v>8</v>
      </c>
      <c r="AA38" s="355"/>
      <c r="AB38" s="355"/>
      <c r="AC38" s="356"/>
      <c r="AD38" s="89" t="s">
        <v>9</v>
      </c>
      <c r="AE38" s="90">
        <f>SUMIFS(Q:Q,R:R,"M",B:B,"&lt;&gt;0")</f>
        <v>0</v>
      </c>
      <c r="AF38" s="86">
        <f t="shared" ref="AF38:AF49"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46" t="s">
        <v>4</v>
      </c>
      <c r="AA39" s="347"/>
      <c r="AB39" s="347"/>
      <c r="AC39" s="348"/>
      <c r="AD39" s="13" t="s">
        <v>5</v>
      </c>
      <c r="AE39" s="14">
        <f>SUM(L13,L25,L37,L49,L61)</f>
        <v>0</v>
      </c>
      <c r="AF39" s="39">
        <f t="shared" si="20"/>
        <v>0</v>
      </c>
      <c r="AI39" s="71"/>
      <c r="AJ39" s="70"/>
      <c r="AK39" s="68"/>
      <c r="AL39" s="68"/>
      <c r="AM39" s="68"/>
      <c r="AN39" s="70"/>
      <c r="AO39" s="70"/>
    </row>
    <row r="40" spans="1:41" s="3" customFormat="1" ht="12.75" customHeight="1" thickTop="1">
      <c r="A40" s="334" t="s">
        <v>35</v>
      </c>
      <c r="B40" s="334"/>
      <c r="C40" s="335" t="s">
        <v>185</v>
      </c>
      <c r="D40" s="336"/>
      <c r="E40" s="336"/>
      <c r="F40" s="336"/>
      <c r="G40" s="336"/>
      <c r="H40" s="337"/>
      <c r="I40" s="338" t="s">
        <v>184</v>
      </c>
      <c r="J40" s="339"/>
      <c r="K40" s="340" t="s">
        <v>104</v>
      </c>
      <c r="L40" s="341"/>
      <c r="M40" s="341"/>
      <c r="N40" s="341"/>
      <c r="O40" s="341"/>
      <c r="P40" s="341"/>
      <c r="Q40" s="341"/>
      <c r="R40" s="342"/>
      <c r="T40" s="343" t="s">
        <v>115</v>
      </c>
      <c r="U40" s="344"/>
      <c r="V40" s="345"/>
      <c r="Y40" s="38">
        <v>180</v>
      </c>
      <c r="Z40" s="346" t="s">
        <v>6</v>
      </c>
      <c r="AA40" s="347"/>
      <c r="AB40" s="347"/>
      <c r="AC40" s="348"/>
      <c r="AD40" s="13" t="s">
        <v>7</v>
      </c>
      <c r="AE40" s="14">
        <f>SUM(M13,M25,M37,M49,M61)</f>
        <v>0</v>
      </c>
      <c r="AF40" s="39">
        <f t="shared" si="20"/>
        <v>0</v>
      </c>
      <c r="AI40" s="71"/>
      <c r="AJ40" s="54" t="s">
        <v>22</v>
      </c>
      <c r="AK40" s="312" t="s">
        <v>78</v>
      </c>
      <c r="AL40" s="313"/>
      <c r="AM40" s="313"/>
      <c r="AN40" s="314"/>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12" t="s">
        <v>94</v>
      </c>
      <c r="R41" s="314"/>
      <c r="S41" s="1"/>
      <c r="T41" s="112" t="s">
        <v>85</v>
      </c>
      <c r="U41" s="229" t="s">
        <v>110</v>
      </c>
      <c r="V41" s="227" t="s">
        <v>114</v>
      </c>
      <c r="X41" s="2"/>
      <c r="Y41" s="38">
        <v>195</v>
      </c>
      <c r="Z41" s="346" t="s">
        <v>10</v>
      </c>
      <c r="AA41" s="347"/>
      <c r="AB41" s="347"/>
      <c r="AC41" s="348"/>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42911</v>
      </c>
      <c r="C42" s="58"/>
      <c r="D42" s="102"/>
      <c r="E42" s="102"/>
      <c r="F42" s="102"/>
      <c r="G42" s="102"/>
      <c r="H42" s="102"/>
      <c r="I42" s="193"/>
      <c r="J42" s="105"/>
      <c r="K42" s="102"/>
      <c r="L42" s="102"/>
      <c r="M42" s="102"/>
      <c r="N42" s="102"/>
      <c r="O42" s="102"/>
      <c r="P42" s="102"/>
      <c r="Q42" s="102"/>
      <c r="R42" s="104"/>
      <c r="T42" s="113"/>
      <c r="U42" s="230"/>
      <c r="V42" s="228"/>
      <c r="W42" s="2"/>
      <c r="Y42" s="40">
        <v>199</v>
      </c>
      <c r="Z42" s="346" t="s">
        <v>13</v>
      </c>
      <c r="AA42" s="347"/>
      <c r="AB42" s="347"/>
      <c r="AC42" s="348"/>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42912</v>
      </c>
      <c r="C43" s="58"/>
      <c r="D43" s="102"/>
      <c r="E43" s="102"/>
      <c r="F43" s="102"/>
      <c r="G43" s="102"/>
      <c r="H43" s="102"/>
      <c r="I43" s="193"/>
      <c r="J43" s="105"/>
      <c r="K43" s="102"/>
      <c r="L43" s="102"/>
      <c r="M43" s="102"/>
      <c r="N43" s="102"/>
      <c r="O43" s="102"/>
      <c r="P43" s="102"/>
      <c r="Q43" s="102"/>
      <c r="R43" s="104"/>
      <c r="T43" s="113"/>
      <c r="U43" s="230"/>
      <c r="V43" s="228"/>
      <c r="Y43" s="40">
        <v>196</v>
      </c>
      <c r="Z43" s="346" t="s">
        <v>66</v>
      </c>
      <c r="AA43" s="347"/>
      <c r="AB43" s="347"/>
      <c r="AC43" s="348"/>
      <c r="AD43" s="15" t="s">
        <v>65</v>
      </c>
      <c r="AE43" s="14">
        <f>SUMIFS(Q:Q,R:R,"AL",B:B,"&lt;&gt;0")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42913</v>
      </c>
      <c r="C44" s="58"/>
      <c r="D44" s="102"/>
      <c r="E44" s="102"/>
      <c r="F44" s="102"/>
      <c r="G44" s="102"/>
      <c r="H44" s="102"/>
      <c r="I44" s="193"/>
      <c r="J44" s="105"/>
      <c r="K44" s="102"/>
      <c r="L44" s="102"/>
      <c r="M44" s="102"/>
      <c r="N44" s="102"/>
      <c r="O44" s="102"/>
      <c r="P44" s="102"/>
      <c r="Q44" s="102"/>
      <c r="R44" s="104"/>
      <c r="T44" s="113"/>
      <c r="U44" s="230"/>
      <c r="V44" s="228"/>
      <c r="Y44" s="173">
        <v>197</v>
      </c>
      <c r="Z44" s="246" t="s">
        <v>226</v>
      </c>
      <c r="AA44" s="247"/>
      <c r="AB44" s="247"/>
      <c r="AC44" s="248"/>
      <c r="AD44" s="174" t="s">
        <v>224</v>
      </c>
      <c r="AE44" s="175">
        <f>SUMIFS(Q:Q,R:R,"DR",B:B,"&lt;&gt;0")</f>
        <v>0</v>
      </c>
      <c r="AF44" s="176">
        <f t="shared" si="20"/>
        <v>0</v>
      </c>
      <c r="AI44" s="71"/>
      <c r="AJ44" s="56" t="s">
        <v>29</v>
      </c>
      <c r="AK44" s="59">
        <f t="shared" si="24"/>
        <v>0</v>
      </c>
      <c r="AL44" s="59">
        <f t="shared" si="25"/>
        <v>0</v>
      </c>
      <c r="AM44" s="59">
        <f t="shared" si="21"/>
        <v>0</v>
      </c>
      <c r="AN44" s="59">
        <f t="shared" si="22"/>
        <v>0</v>
      </c>
      <c r="AO44" s="70"/>
    </row>
    <row r="45" spans="1:41" s="3" customFormat="1" ht="13.5" thickBot="1">
      <c r="A45" s="53" t="s">
        <v>30</v>
      </c>
      <c r="B45" s="63">
        <f t="shared" si="23"/>
        <v>42914</v>
      </c>
      <c r="C45" s="58"/>
      <c r="D45" s="102"/>
      <c r="E45" s="102"/>
      <c r="F45" s="102"/>
      <c r="G45" s="102"/>
      <c r="H45" s="102"/>
      <c r="I45" s="193"/>
      <c r="J45" s="105"/>
      <c r="K45" s="102"/>
      <c r="L45" s="102"/>
      <c r="M45" s="102"/>
      <c r="N45" s="102"/>
      <c r="O45" s="102"/>
      <c r="P45" s="102"/>
      <c r="Q45" s="102"/>
      <c r="R45" s="104"/>
      <c r="T45" s="113"/>
      <c r="U45" s="230"/>
      <c r="V45" s="228"/>
      <c r="Y45" s="180"/>
      <c r="Z45" s="243" t="s">
        <v>98</v>
      </c>
      <c r="AA45" s="244"/>
      <c r="AB45" s="244"/>
      <c r="AC45" s="245"/>
      <c r="AD45" s="157" t="s">
        <v>97</v>
      </c>
      <c r="AE45" s="181">
        <f>SUMIFS(Q:Q,R:R,"CL",B:B,"&lt;&gt;0")</f>
        <v>0</v>
      </c>
      <c r="AF45" s="182">
        <f t="shared" si="20"/>
        <v>0</v>
      </c>
      <c r="AI45" s="71"/>
      <c r="AJ45" s="56" t="s">
        <v>30</v>
      </c>
      <c r="AK45" s="59">
        <f t="shared" si="24"/>
        <v>0</v>
      </c>
      <c r="AL45" s="59">
        <f t="shared" si="25"/>
        <v>0</v>
      </c>
      <c r="AM45" s="59">
        <f t="shared" si="21"/>
        <v>0</v>
      </c>
      <c r="AN45" s="59">
        <f t="shared" si="22"/>
        <v>0</v>
      </c>
      <c r="AO45" s="70"/>
    </row>
    <row r="46" spans="1:41" s="3" customFormat="1" ht="13.5" thickTop="1">
      <c r="A46" s="53" t="s">
        <v>31</v>
      </c>
      <c r="B46" s="63">
        <f t="shared" si="23"/>
        <v>42915</v>
      </c>
      <c r="C46" s="58"/>
      <c r="D46" s="102"/>
      <c r="E46" s="102"/>
      <c r="F46" s="102"/>
      <c r="G46" s="102"/>
      <c r="H46" s="102"/>
      <c r="I46" s="193"/>
      <c r="J46" s="105"/>
      <c r="K46" s="102"/>
      <c r="L46" s="102"/>
      <c r="M46" s="102"/>
      <c r="N46" s="102"/>
      <c r="O46" s="102"/>
      <c r="P46" s="102"/>
      <c r="Q46" s="102"/>
      <c r="R46" s="104"/>
      <c r="T46" s="113"/>
      <c r="U46" s="230"/>
      <c r="V46" s="228"/>
      <c r="Y46" s="96">
        <v>185</v>
      </c>
      <c r="Z46" s="354" t="s">
        <v>111</v>
      </c>
      <c r="AA46" s="355"/>
      <c r="AB46" s="355"/>
      <c r="AC46" s="356"/>
      <c r="AD46" s="97" t="s">
        <v>110</v>
      </c>
      <c r="AE46" s="90">
        <f>SUM(U13+U25+U37+U49+U61)</f>
        <v>0</v>
      </c>
      <c r="AF46" s="86">
        <f t="shared" si="20"/>
        <v>0</v>
      </c>
      <c r="AI46" s="71"/>
      <c r="AJ46" s="56" t="s">
        <v>31</v>
      </c>
      <c r="AK46" s="59">
        <f t="shared" si="24"/>
        <v>0</v>
      </c>
      <c r="AL46" s="59">
        <f t="shared" si="25"/>
        <v>0</v>
      </c>
      <c r="AM46" s="59">
        <f t="shared" si="21"/>
        <v>0</v>
      </c>
      <c r="AN46" s="59">
        <f t="shared" si="22"/>
        <v>0</v>
      </c>
      <c r="AO46" s="70"/>
    </row>
    <row r="47" spans="1:41" s="3" customFormat="1" ht="13.5" thickBot="1">
      <c r="A47" s="53" t="s">
        <v>32</v>
      </c>
      <c r="B47" s="63">
        <f t="shared" si="23"/>
        <v>42916</v>
      </c>
      <c r="C47" s="58"/>
      <c r="D47" s="102"/>
      <c r="E47" s="102"/>
      <c r="F47" s="102"/>
      <c r="G47" s="102"/>
      <c r="H47" s="102"/>
      <c r="I47" s="193"/>
      <c r="J47" s="105"/>
      <c r="K47" s="102"/>
      <c r="L47" s="102"/>
      <c r="M47" s="102"/>
      <c r="N47" s="102"/>
      <c r="O47" s="102"/>
      <c r="P47" s="102"/>
      <c r="Q47" s="102"/>
      <c r="R47" s="104"/>
      <c r="T47" s="113"/>
      <c r="U47" s="230"/>
      <c r="V47" s="228"/>
      <c r="Y47" s="173">
        <v>186</v>
      </c>
      <c r="Z47" s="366" t="s">
        <v>105</v>
      </c>
      <c r="AA47" s="367"/>
      <c r="AB47" s="367"/>
      <c r="AC47" s="368"/>
      <c r="AD47" s="174" t="s">
        <v>85</v>
      </c>
      <c r="AE47" s="175">
        <f>SUM(T13+T25+T37+T49+T61)</f>
        <v>0</v>
      </c>
      <c r="AF47" s="176">
        <f t="shared" si="20"/>
        <v>0</v>
      </c>
      <c r="AI47" s="71"/>
      <c r="AJ47" s="56" t="s">
        <v>32</v>
      </c>
      <c r="AK47" s="59">
        <f t="shared" si="24"/>
        <v>0</v>
      </c>
      <c r="AL47" s="59">
        <f t="shared" si="25"/>
        <v>0</v>
      </c>
      <c r="AM47" s="59">
        <f t="shared" si="21"/>
        <v>0</v>
      </c>
      <c r="AN47" s="59">
        <f t="shared" si="22"/>
        <v>0</v>
      </c>
      <c r="AO47" s="70"/>
    </row>
    <row r="48" spans="1:41" s="3" customFormat="1" ht="13.5" thickTop="1">
      <c r="A48" s="53" t="s">
        <v>33</v>
      </c>
      <c r="B48" s="63">
        <f t="shared" si="23"/>
        <v>42917</v>
      </c>
      <c r="C48" s="58"/>
      <c r="D48" s="102"/>
      <c r="E48" s="102"/>
      <c r="F48" s="102"/>
      <c r="G48" s="102"/>
      <c r="H48" s="102"/>
      <c r="I48" s="193"/>
      <c r="J48" s="105"/>
      <c r="K48" s="102"/>
      <c r="L48" s="102"/>
      <c r="M48" s="102"/>
      <c r="N48" s="102"/>
      <c r="O48" s="102"/>
      <c r="P48" s="102"/>
      <c r="Q48" s="102"/>
      <c r="R48" s="104"/>
      <c r="T48" s="113"/>
      <c r="U48" s="230"/>
      <c r="V48" s="228"/>
      <c r="Y48" s="185" t="s">
        <v>72</v>
      </c>
      <c r="Z48" s="369" t="s">
        <v>86</v>
      </c>
      <c r="AA48" s="370"/>
      <c r="AB48" s="370"/>
      <c r="AC48" s="371"/>
      <c r="AD48" s="186" t="s">
        <v>95</v>
      </c>
      <c r="AE48" s="187">
        <f>SUMIFS(Q:Q,R:R,"LW",B:B,"&lt;&gt;0")</f>
        <v>0</v>
      </c>
      <c r="AF48" s="188">
        <f t="shared" si="20"/>
        <v>0</v>
      </c>
      <c r="AI48" s="71"/>
      <c r="AJ48" s="56" t="s">
        <v>33</v>
      </c>
      <c r="AK48" s="59">
        <f t="shared" si="24"/>
        <v>0</v>
      </c>
      <c r="AL48" s="59">
        <f t="shared" si="25"/>
        <v>0</v>
      </c>
      <c r="AM48" s="59">
        <f t="shared" si="21"/>
        <v>0</v>
      </c>
      <c r="AN48" s="59">
        <f t="shared" si="22"/>
        <v>0</v>
      </c>
      <c r="AO48" s="70"/>
    </row>
    <row r="49" spans="1:41" s="3" customFormat="1" ht="13.5" thickBot="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4" t="s">
        <v>112</v>
      </c>
      <c r="Z49" s="351" t="s">
        <v>113</v>
      </c>
      <c r="AA49" s="352"/>
      <c r="AB49" s="352"/>
      <c r="AC49" s="353"/>
      <c r="AD49" s="87" t="s">
        <v>114</v>
      </c>
      <c r="AE49" s="233">
        <f>SUM(V13+V25+V37+V49+V61)</f>
        <v>0</v>
      </c>
      <c r="AF49" s="85">
        <f t="shared" si="20"/>
        <v>0</v>
      </c>
      <c r="AI49" s="71"/>
      <c r="AJ49" s="56" t="s">
        <v>34</v>
      </c>
      <c r="AK49" s="207">
        <f>SUM(AK42:AK48)</f>
        <v>0</v>
      </c>
      <c r="AL49" s="207">
        <f t="shared" ref="AL49:AN49" si="27">SUM(AL42:AL48)</f>
        <v>0</v>
      </c>
      <c r="AM49" s="207">
        <f t="shared" si="27"/>
        <v>0</v>
      </c>
      <c r="AN49" s="207">
        <f t="shared" si="27"/>
        <v>0</v>
      </c>
      <c r="AO49" s="70"/>
    </row>
    <row r="50" spans="1:41" s="3" customFormat="1" ht="14.25" thickTop="1" thickBot="1">
      <c r="A50" s="2"/>
      <c r="B50" s="2"/>
      <c r="C50" s="2"/>
      <c r="D50" s="2"/>
      <c r="E50" s="2"/>
      <c r="F50" s="2"/>
      <c r="G50" s="2"/>
      <c r="H50" s="2"/>
      <c r="I50" s="2"/>
      <c r="J50" s="2"/>
      <c r="K50" s="2"/>
      <c r="L50" s="2"/>
      <c r="M50" s="2"/>
      <c r="N50" s="2"/>
      <c r="O50" s="2"/>
      <c r="P50" s="2"/>
      <c r="Q50" s="2"/>
      <c r="R50" s="2"/>
      <c r="Y50" s="17"/>
      <c r="Z50" s="372"/>
      <c r="AA50" s="372"/>
      <c r="AB50" s="4" t="s">
        <v>54</v>
      </c>
      <c r="AC50" s="4"/>
      <c r="AD50" s="4"/>
      <c r="AE50" s="183">
        <f>SUM(AE21:AE49)</f>
        <v>0</v>
      </c>
      <c r="AF50" s="85">
        <f>SUM(AF21:AF49)</f>
        <v>0</v>
      </c>
      <c r="AI50" s="71"/>
      <c r="AJ50" s="70"/>
      <c r="AK50" s="70"/>
      <c r="AL50" s="70"/>
      <c r="AM50" s="70"/>
      <c r="AN50" s="70"/>
      <c r="AO50" s="70"/>
    </row>
    <row r="51" spans="1:41" s="3" customFormat="1" ht="13.5" thickTop="1">
      <c r="Y51" s="50" t="s">
        <v>44</v>
      </c>
      <c r="Z51" s="18"/>
      <c r="AB51" s="1" t="s">
        <v>56</v>
      </c>
      <c r="AI51" s="71"/>
      <c r="AJ51" s="70"/>
      <c r="AK51" s="70"/>
      <c r="AL51" s="70"/>
      <c r="AM51" s="70"/>
      <c r="AN51" s="70"/>
      <c r="AO51" s="70"/>
    </row>
    <row r="52" spans="1:41" ht="13.5" customHeight="1" thickBot="1">
      <c r="A52" s="381"/>
      <c r="B52" s="381"/>
      <c r="C52" s="382"/>
      <c r="D52" s="382"/>
      <c r="E52" s="382"/>
      <c r="F52" s="382"/>
      <c r="G52" s="382"/>
      <c r="H52" s="382"/>
      <c r="I52" s="382"/>
      <c r="J52" s="382"/>
      <c r="K52" s="382"/>
      <c r="L52" s="382"/>
      <c r="M52" s="382"/>
      <c r="N52" s="382"/>
      <c r="O52" s="382"/>
      <c r="P52" s="382"/>
      <c r="Q52" s="382"/>
      <c r="R52" s="382"/>
      <c r="S52" s="171"/>
      <c r="T52" s="382"/>
      <c r="U52" s="382"/>
      <c r="V52" s="382"/>
      <c r="W52" s="3"/>
      <c r="X52" s="3"/>
      <c r="Y52" s="3"/>
      <c r="Z52" s="3"/>
      <c r="AA52" s="3"/>
      <c r="AB52" s="3"/>
      <c r="AC52" s="3"/>
      <c r="AD52" s="3"/>
      <c r="AE52" s="3"/>
      <c r="AF52" s="3"/>
      <c r="AG52" s="3"/>
      <c r="AH52" s="3"/>
      <c r="AI52" s="71"/>
      <c r="AJ52" s="54" t="s">
        <v>22</v>
      </c>
      <c r="AK52" s="312" t="s">
        <v>78</v>
      </c>
      <c r="AL52" s="313"/>
      <c r="AM52" s="313"/>
      <c r="AN52" s="314"/>
      <c r="AO52" s="70"/>
    </row>
    <row r="53" spans="1:41" ht="12.75" customHeight="1" thickTop="1">
      <c r="A53" s="249"/>
      <c r="B53" s="234"/>
      <c r="C53" s="249"/>
      <c r="D53" s="249"/>
      <c r="E53" s="249"/>
      <c r="F53" s="249"/>
      <c r="G53" s="249"/>
      <c r="H53" s="249"/>
      <c r="I53" s="235"/>
      <c r="J53" s="235"/>
      <c r="K53" s="249"/>
      <c r="L53" s="249"/>
      <c r="M53" s="249"/>
      <c r="N53" s="249"/>
      <c r="O53" s="249"/>
      <c r="P53" s="249"/>
      <c r="Q53" s="380"/>
      <c r="R53" s="380"/>
      <c r="S53" s="46"/>
      <c r="T53" s="249"/>
      <c r="U53" s="249"/>
      <c r="V53" s="249"/>
      <c r="X53" s="154"/>
      <c r="Y53" s="21"/>
      <c r="Z53" s="21"/>
      <c r="AA53" s="21"/>
      <c r="AB53" s="21"/>
      <c r="AC53" s="21"/>
      <c r="AD53" s="21"/>
      <c r="AE53" s="21"/>
      <c r="AF53" s="21"/>
      <c r="AG53" s="22"/>
      <c r="AH53" s="3"/>
      <c r="AI53" s="71"/>
      <c r="AJ53" s="54" t="s">
        <v>25</v>
      </c>
      <c r="AK53" s="54" t="s">
        <v>79</v>
      </c>
      <c r="AL53" s="54" t="s">
        <v>80</v>
      </c>
      <c r="AM53" s="54" t="s">
        <v>85</v>
      </c>
      <c r="AN53" s="54" t="s">
        <v>89</v>
      </c>
      <c r="AO53" s="70"/>
    </row>
    <row r="54" spans="1:41">
      <c r="A54" s="46"/>
      <c r="B54" s="162"/>
      <c r="C54" s="209"/>
      <c r="D54" s="209"/>
      <c r="E54" s="209"/>
      <c r="F54" s="209"/>
      <c r="G54" s="209"/>
      <c r="H54" s="209"/>
      <c r="I54" s="209"/>
      <c r="J54" s="209"/>
      <c r="K54" s="209"/>
      <c r="L54" s="209"/>
      <c r="M54" s="209"/>
      <c r="N54" s="209"/>
      <c r="O54" s="209"/>
      <c r="P54" s="209"/>
      <c r="Q54" s="209"/>
      <c r="R54" s="210"/>
      <c r="S54" s="171"/>
      <c r="T54" s="209"/>
      <c r="U54" s="209"/>
      <c r="V54" s="209"/>
      <c r="X54" s="23"/>
      <c r="Y54" s="3"/>
      <c r="Z54" s="3"/>
      <c r="AA54" s="3"/>
      <c r="AB54" s="3"/>
      <c r="AC54" s="3"/>
      <c r="AD54" s="3"/>
      <c r="AE54" s="3"/>
      <c r="AF54" s="3"/>
      <c r="AG54" s="24"/>
      <c r="AH54" s="3"/>
      <c r="AI54" s="71"/>
      <c r="AJ54" s="56" t="s">
        <v>27</v>
      </c>
      <c r="AK54" s="59">
        <f>I54</f>
        <v>0</v>
      </c>
      <c r="AL54" s="59">
        <f>K54</f>
        <v>0</v>
      </c>
      <c r="AM54" s="59">
        <f t="shared" ref="AM54:AM60" si="28">IF($U$13&gt;0,T54,0)</f>
        <v>0</v>
      </c>
      <c r="AN54" s="59">
        <f t="shared" ref="AN54:AN60" si="29">IF(E54&gt;8,8,E54)</f>
        <v>0</v>
      </c>
      <c r="AO54" s="70"/>
    </row>
    <row r="55" spans="1:41">
      <c r="A55" s="46"/>
      <c r="B55" s="162"/>
      <c r="C55" s="209"/>
      <c r="D55" s="209"/>
      <c r="E55" s="209"/>
      <c r="F55" s="209"/>
      <c r="G55" s="209"/>
      <c r="H55" s="209"/>
      <c r="I55" s="209"/>
      <c r="J55" s="209"/>
      <c r="K55" s="209"/>
      <c r="L55" s="209"/>
      <c r="M55" s="209"/>
      <c r="N55" s="209"/>
      <c r="O55" s="209"/>
      <c r="P55" s="209"/>
      <c r="Q55" s="209"/>
      <c r="R55" s="210"/>
      <c r="S55" s="171"/>
      <c r="T55" s="209"/>
      <c r="U55" s="209"/>
      <c r="V55" s="209"/>
      <c r="X55" s="23"/>
      <c r="Y55" s="33"/>
      <c r="Z55" s="33"/>
      <c r="AA55" s="33"/>
      <c r="AB55" s="33"/>
      <c r="AC55" s="33"/>
      <c r="AD55" s="33"/>
      <c r="AE55" s="33"/>
      <c r="AF55" s="34"/>
      <c r="AG55" s="24"/>
      <c r="AH55" s="4"/>
      <c r="AI55" s="71"/>
      <c r="AJ55" s="56" t="s">
        <v>28</v>
      </c>
      <c r="AK55" s="59">
        <f t="shared" ref="AK55:AK60" si="30">I55</f>
        <v>0</v>
      </c>
      <c r="AL55" s="59">
        <f t="shared" ref="AL55:AL60" si="31">K55</f>
        <v>0</v>
      </c>
      <c r="AM55" s="59">
        <f t="shared" si="28"/>
        <v>0</v>
      </c>
      <c r="AN55" s="59">
        <f t="shared" si="29"/>
        <v>0</v>
      </c>
      <c r="AO55" s="70"/>
    </row>
    <row r="56" spans="1:41">
      <c r="A56" s="46"/>
      <c r="B56" s="162"/>
      <c r="C56" s="209"/>
      <c r="D56" s="209"/>
      <c r="E56" s="209"/>
      <c r="F56" s="209"/>
      <c r="G56" s="209"/>
      <c r="H56" s="209"/>
      <c r="I56" s="209"/>
      <c r="J56" s="209"/>
      <c r="K56" s="209"/>
      <c r="L56" s="209"/>
      <c r="M56" s="209"/>
      <c r="N56" s="209"/>
      <c r="O56" s="209"/>
      <c r="P56" s="209"/>
      <c r="Q56" s="209"/>
      <c r="R56" s="210"/>
      <c r="S56" s="171"/>
      <c r="T56" s="209"/>
      <c r="U56" s="209"/>
      <c r="V56" s="209"/>
      <c r="X56" s="23"/>
      <c r="Y56" s="3" t="s">
        <v>37</v>
      </c>
      <c r="Z56" s="3"/>
      <c r="AA56" s="3"/>
      <c r="AB56" s="3"/>
      <c r="AC56" s="3"/>
      <c r="AD56" s="3"/>
      <c r="AE56" s="3" t="s">
        <v>26</v>
      </c>
      <c r="AF56" s="3"/>
      <c r="AG56" s="24"/>
      <c r="AH56" s="4"/>
      <c r="AI56" s="71"/>
      <c r="AJ56" s="56" t="s">
        <v>29</v>
      </c>
      <c r="AK56" s="59">
        <f t="shared" si="30"/>
        <v>0</v>
      </c>
      <c r="AL56" s="59">
        <f t="shared" si="31"/>
        <v>0</v>
      </c>
      <c r="AM56" s="59">
        <f t="shared" si="28"/>
        <v>0</v>
      </c>
      <c r="AN56" s="59">
        <f t="shared" si="29"/>
        <v>0</v>
      </c>
      <c r="AO56" s="70"/>
    </row>
    <row r="57" spans="1:41" ht="12.75" customHeight="1">
      <c r="A57" s="46"/>
      <c r="B57" s="162"/>
      <c r="C57" s="209"/>
      <c r="D57" s="209"/>
      <c r="E57" s="209"/>
      <c r="F57" s="209"/>
      <c r="G57" s="209"/>
      <c r="H57" s="209"/>
      <c r="I57" s="209"/>
      <c r="J57" s="209"/>
      <c r="K57" s="209"/>
      <c r="L57" s="209"/>
      <c r="M57" s="209"/>
      <c r="N57" s="209"/>
      <c r="O57" s="209"/>
      <c r="P57" s="209"/>
      <c r="Q57" s="209"/>
      <c r="R57" s="210"/>
      <c r="S57" s="171"/>
      <c r="T57" s="209"/>
      <c r="U57" s="209"/>
      <c r="V57" s="209"/>
      <c r="X57" s="23"/>
      <c r="Y57" s="375" t="s">
        <v>82</v>
      </c>
      <c r="Z57" s="375"/>
      <c r="AA57" s="375"/>
      <c r="AB57" s="375"/>
      <c r="AC57" s="375"/>
      <c r="AD57" s="375"/>
      <c r="AE57" s="375"/>
      <c r="AF57" s="375"/>
      <c r="AG57" s="25"/>
      <c r="AH57" s="3"/>
      <c r="AI57" s="71"/>
      <c r="AJ57" s="56" t="s">
        <v>30</v>
      </c>
      <c r="AK57" s="59">
        <f t="shared" si="30"/>
        <v>0</v>
      </c>
      <c r="AL57" s="59">
        <f t="shared" si="31"/>
        <v>0</v>
      </c>
      <c r="AM57" s="59">
        <f t="shared" si="28"/>
        <v>0</v>
      </c>
      <c r="AN57" s="59">
        <f t="shared" si="29"/>
        <v>0</v>
      </c>
      <c r="AO57" s="70"/>
    </row>
    <row r="58" spans="1:41" ht="12.75" customHeight="1">
      <c r="A58" s="46"/>
      <c r="B58" s="162"/>
      <c r="C58" s="209"/>
      <c r="D58" s="209"/>
      <c r="E58" s="209"/>
      <c r="F58" s="209"/>
      <c r="G58" s="209"/>
      <c r="H58" s="209"/>
      <c r="I58" s="209"/>
      <c r="J58" s="209"/>
      <c r="K58" s="209"/>
      <c r="L58" s="209"/>
      <c r="M58" s="209"/>
      <c r="N58" s="209"/>
      <c r="O58" s="209"/>
      <c r="P58" s="209"/>
      <c r="Q58" s="209"/>
      <c r="R58" s="210"/>
      <c r="S58" s="171"/>
      <c r="T58" s="209"/>
      <c r="U58" s="209"/>
      <c r="V58" s="209"/>
      <c r="X58" s="23"/>
      <c r="Y58" s="375"/>
      <c r="Z58" s="375"/>
      <c r="AA58" s="375"/>
      <c r="AB58" s="375"/>
      <c r="AC58" s="375"/>
      <c r="AD58" s="375"/>
      <c r="AE58" s="375"/>
      <c r="AF58" s="375"/>
      <c r="AG58" s="25"/>
      <c r="AH58" s="3"/>
      <c r="AI58" s="71"/>
      <c r="AJ58" s="56" t="s">
        <v>31</v>
      </c>
      <c r="AK58" s="59">
        <f t="shared" si="30"/>
        <v>0</v>
      </c>
      <c r="AL58" s="59">
        <f t="shared" si="31"/>
        <v>0</v>
      </c>
      <c r="AM58" s="59">
        <f t="shared" si="28"/>
        <v>0</v>
      </c>
      <c r="AN58" s="59">
        <f t="shared" si="29"/>
        <v>0</v>
      </c>
      <c r="AO58" s="70"/>
    </row>
    <row r="59" spans="1:41">
      <c r="A59" s="46"/>
      <c r="B59" s="162"/>
      <c r="C59" s="209"/>
      <c r="D59" s="209"/>
      <c r="E59" s="209"/>
      <c r="F59" s="209"/>
      <c r="G59" s="209"/>
      <c r="H59" s="209"/>
      <c r="I59" s="209"/>
      <c r="J59" s="209"/>
      <c r="K59" s="209"/>
      <c r="L59" s="209"/>
      <c r="M59" s="209"/>
      <c r="N59" s="209"/>
      <c r="O59" s="209"/>
      <c r="P59" s="209"/>
      <c r="Q59" s="209"/>
      <c r="R59" s="210"/>
      <c r="S59" s="171"/>
      <c r="T59" s="209"/>
      <c r="U59" s="209"/>
      <c r="V59" s="209"/>
      <c r="X59" s="23"/>
      <c r="Y59" s="3"/>
      <c r="Z59" s="3"/>
      <c r="AA59" s="3"/>
      <c r="AB59" s="3"/>
      <c r="AC59" s="3"/>
      <c r="AD59" s="3"/>
      <c r="AE59" s="3"/>
      <c r="AF59" s="3"/>
      <c r="AG59" s="24"/>
      <c r="AH59" s="3"/>
      <c r="AI59" s="71"/>
      <c r="AJ59" s="56" t="s">
        <v>32</v>
      </c>
      <c r="AK59" s="59">
        <f t="shared" si="30"/>
        <v>0</v>
      </c>
      <c r="AL59" s="59">
        <f t="shared" si="31"/>
        <v>0</v>
      </c>
      <c r="AM59" s="59">
        <f t="shared" si="28"/>
        <v>0</v>
      </c>
      <c r="AN59" s="59">
        <f t="shared" si="29"/>
        <v>0</v>
      </c>
      <c r="AO59" s="70"/>
    </row>
    <row r="60" spans="1:41">
      <c r="A60" s="46"/>
      <c r="B60" s="162"/>
      <c r="C60" s="209"/>
      <c r="D60" s="209"/>
      <c r="E60" s="209"/>
      <c r="F60" s="209"/>
      <c r="G60" s="209"/>
      <c r="H60" s="209"/>
      <c r="I60" s="209"/>
      <c r="J60" s="209"/>
      <c r="K60" s="209"/>
      <c r="L60" s="209"/>
      <c r="M60" s="209"/>
      <c r="N60" s="209"/>
      <c r="O60" s="209"/>
      <c r="P60" s="209"/>
      <c r="Q60" s="209"/>
      <c r="R60" s="210"/>
      <c r="S60" s="171"/>
      <c r="T60" s="209"/>
      <c r="U60" s="209"/>
      <c r="V60" s="209"/>
      <c r="X60" s="23"/>
      <c r="Y60" s="3"/>
      <c r="Z60" s="3"/>
      <c r="AA60" s="3"/>
      <c r="AB60" s="3"/>
      <c r="AC60" s="3"/>
      <c r="AD60" s="3"/>
      <c r="AE60" s="3"/>
      <c r="AF60" s="3"/>
      <c r="AG60" s="24"/>
      <c r="AH60" s="3"/>
      <c r="AI60" s="71"/>
      <c r="AJ60" s="56" t="s">
        <v>33</v>
      </c>
      <c r="AK60" s="59">
        <f t="shared" si="30"/>
        <v>0</v>
      </c>
      <c r="AL60" s="59">
        <f t="shared" si="31"/>
        <v>0</v>
      </c>
      <c r="AM60" s="59">
        <f t="shared" si="28"/>
        <v>0</v>
      </c>
      <c r="AN60" s="59">
        <f t="shared" si="29"/>
        <v>0</v>
      </c>
      <c r="AO60" s="70"/>
    </row>
    <row r="61" spans="1:41">
      <c r="A61" s="381"/>
      <c r="B61" s="381"/>
      <c r="C61" s="12"/>
      <c r="D61" s="12"/>
      <c r="E61" s="12"/>
      <c r="F61" s="12"/>
      <c r="G61" s="12"/>
      <c r="H61" s="12"/>
      <c r="I61" s="12"/>
      <c r="J61" s="12"/>
      <c r="K61" s="12"/>
      <c r="L61" s="12"/>
      <c r="M61" s="12"/>
      <c r="N61" s="12"/>
      <c r="O61" s="12"/>
      <c r="P61" s="12"/>
      <c r="Q61" s="12"/>
      <c r="R61" s="12"/>
      <c r="S61" s="171"/>
      <c r="T61" s="12"/>
      <c r="U61" s="12"/>
      <c r="V61" s="12"/>
      <c r="X61" s="23"/>
      <c r="Y61" s="377"/>
      <c r="Z61" s="377"/>
      <c r="AA61" s="377"/>
      <c r="AB61" s="377"/>
      <c r="AC61" s="377"/>
      <c r="AD61" s="377"/>
      <c r="AE61" s="33"/>
      <c r="AF61" s="33"/>
      <c r="AG61" s="24"/>
      <c r="AH61" s="3"/>
      <c r="AI61" s="71"/>
      <c r="AJ61" s="56" t="s">
        <v>34</v>
      </c>
      <c r="AK61" s="207">
        <f>SUM(AK54:AK60)</f>
        <v>0</v>
      </c>
      <c r="AL61" s="207">
        <f t="shared" ref="AL61:AN61" si="32">SUM(AL54:AL60)</f>
        <v>0</v>
      </c>
      <c r="AM61" s="207">
        <f t="shared" si="32"/>
        <v>0</v>
      </c>
      <c r="AN61" s="207">
        <f t="shared" si="32"/>
        <v>0</v>
      </c>
      <c r="AO61" s="70"/>
    </row>
    <row r="62" spans="1:41">
      <c r="X62" s="23"/>
      <c r="Y62" s="1" t="s">
        <v>83</v>
      </c>
      <c r="Z62" s="1"/>
      <c r="AA62" s="1"/>
      <c r="AB62" s="1"/>
      <c r="AC62" s="1"/>
      <c r="AD62" s="1"/>
      <c r="AE62" s="3" t="s">
        <v>26</v>
      </c>
      <c r="AF62" s="3"/>
      <c r="AG62" s="24"/>
      <c r="AH62" s="3"/>
      <c r="AI62" s="71"/>
      <c r="AJ62" s="70"/>
      <c r="AK62" s="70"/>
      <c r="AL62" s="70"/>
      <c r="AM62" s="70"/>
      <c r="AN62" s="70"/>
      <c r="AO62" s="70"/>
    </row>
    <row r="63" spans="1:41">
      <c r="A63" s="378" t="s">
        <v>45</v>
      </c>
      <c r="B63" s="378"/>
      <c r="C63" s="378"/>
      <c r="D63" s="378"/>
      <c r="E63" s="378"/>
      <c r="F63" s="378"/>
      <c r="G63" s="378"/>
      <c r="H63" s="378"/>
      <c r="I63" s="378"/>
      <c r="J63" s="378"/>
      <c r="K63" s="378"/>
      <c r="L63" s="378"/>
      <c r="M63" s="378"/>
      <c r="N63" s="378"/>
      <c r="O63" s="378"/>
      <c r="P63" s="378"/>
      <c r="Q63" s="378"/>
      <c r="R63" s="378"/>
      <c r="X63" s="23"/>
      <c r="Y63" s="3"/>
      <c r="Z63" s="3"/>
      <c r="AA63" s="3"/>
      <c r="AB63" s="3"/>
      <c r="AC63" s="3"/>
      <c r="AD63" s="3"/>
      <c r="AE63" s="3"/>
      <c r="AF63" s="3"/>
      <c r="AG63" s="24"/>
      <c r="AH63" s="3"/>
      <c r="AI63" s="76"/>
      <c r="AJ63" s="77"/>
      <c r="AK63" s="77"/>
      <c r="AL63" s="77"/>
      <c r="AM63" s="77"/>
      <c r="AN63" s="77"/>
      <c r="AO63" s="77"/>
    </row>
    <row r="64" spans="1:41" ht="13.5" thickBot="1">
      <c r="A64" s="373" t="s">
        <v>67</v>
      </c>
      <c r="B64" s="373"/>
      <c r="C64" s="373"/>
      <c r="D64" s="373"/>
      <c r="E64" s="373"/>
      <c r="F64" s="373"/>
      <c r="G64" s="373"/>
      <c r="H64" s="373"/>
      <c r="I64" s="373"/>
      <c r="J64" s="373"/>
      <c r="K64" s="373"/>
      <c r="L64" s="373"/>
      <c r="M64" s="373"/>
      <c r="N64" s="373"/>
      <c r="O64" s="373"/>
      <c r="P64" s="373"/>
      <c r="Q64" s="373"/>
      <c r="R64" s="373"/>
      <c r="X64" s="26"/>
      <c r="Y64" s="27"/>
      <c r="Z64" s="27"/>
      <c r="AA64" s="27"/>
      <c r="AB64" s="27"/>
      <c r="AC64" s="27"/>
      <c r="AD64" s="27"/>
      <c r="AE64" s="27"/>
      <c r="AF64" s="27"/>
      <c r="AG64" s="28"/>
    </row>
    <row r="65" spans="1:33" ht="12.75" customHeight="1" thickTop="1">
      <c r="A65" s="29"/>
      <c r="B65" s="2" t="s">
        <v>71</v>
      </c>
      <c r="E65" s="108"/>
      <c r="F65" s="153" t="s">
        <v>252</v>
      </c>
      <c r="G65" s="108"/>
      <c r="H65" s="108"/>
      <c r="I65" s="108"/>
      <c r="J65" s="108"/>
      <c r="T65" s="3"/>
      <c r="U65" s="3"/>
      <c r="V65" s="3"/>
      <c r="W65" s="3"/>
      <c r="X65" s="3"/>
      <c r="Y65" s="3"/>
      <c r="Z65" s="3"/>
      <c r="AA65" s="3"/>
      <c r="AB65" s="3"/>
      <c r="AC65" s="3"/>
      <c r="AD65" s="3"/>
      <c r="AE65" s="3"/>
      <c r="AF65" s="3"/>
      <c r="AG65" s="3"/>
    </row>
  </sheetData>
  <sheetProtection sheet="1" selectLockedCells="1"/>
  <protectedRanges>
    <protectedRange sqref="Y4 Y7 AD4 AB10 AE10 C6:C12 AD7:AF7 AH14 C18:C24 C30:C36 C42:C48 C54:C60" name="Range1"/>
    <protectedRange sqref="AE27 AB13 AG13" name="Range1_3"/>
  </protectedRanges>
  <mergeCells count="94">
    <mergeCell ref="A64:R64"/>
    <mergeCell ref="AK52:AN52"/>
    <mergeCell ref="Q53:R53"/>
    <mergeCell ref="Y57:AF58"/>
    <mergeCell ref="A61:B61"/>
    <mergeCell ref="Y61:AD61"/>
    <mergeCell ref="A63:R63"/>
    <mergeCell ref="A52:B52"/>
    <mergeCell ref="C52:H52"/>
    <mergeCell ref="I52:J52"/>
    <mergeCell ref="K52:R52"/>
    <mergeCell ref="T52:V52"/>
    <mergeCell ref="Z46:AC46"/>
    <mergeCell ref="Z47:AC47"/>
    <mergeCell ref="Z48:AC48"/>
    <mergeCell ref="Z49:AC49"/>
    <mergeCell ref="Z50:AA50"/>
    <mergeCell ref="AK40:AN40"/>
    <mergeCell ref="Q41:R41"/>
    <mergeCell ref="Z41:AC41"/>
    <mergeCell ref="Z42:AC42"/>
    <mergeCell ref="Z43:AC43"/>
    <mergeCell ref="Z39:AC39"/>
    <mergeCell ref="A40:B40"/>
    <mergeCell ref="C40:H40"/>
    <mergeCell ref="I40:J40"/>
    <mergeCell ref="K40:R40"/>
    <mergeCell ref="T40:V40"/>
    <mergeCell ref="Z40:AC40"/>
    <mergeCell ref="Z38:AC38"/>
    <mergeCell ref="AK28:AN28"/>
    <mergeCell ref="Q29:R29"/>
    <mergeCell ref="Z29:AC29"/>
    <mergeCell ref="Z30:AC30"/>
    <mergeCell ref="Z31:AC31"/>
    <mergeCell ref="Z32:AC32"/>
    <mergeCell ref="Z33:AC33"/>
    <mergeCell ref="Z34:AC34"/>
    <mergeCell ref="Z35:AC35"/>
    <mergeCell ref="Z36:AC36"/>
    <mergeCell ref="Z37:AC37"/>
    <mergeCell ref="Z27:AC27"/>
    <mergeCell ref="A28:B28"/>
    <mergeCell ref="C28:H28"/>
    <mergeCell ref="I28:J28"/>
    <mergeCell ref="K28:R28"/>
    <mergeCell ref="T28:V28"/>
    <mergeCell ref="Z28:AC28"/>
    <mergeCell ref="Z26:AC26"/>
    <mergeCell ref="AK16:AN16"/>
    <mergeCell ref="Q17:R17"/>
    <mergeCell ref="Y17:AA17"/>
    <mergeCell ref="AD17:AE17"/>
    <mergeCell ref="Z22:AC22"/>
    <mergeCell ref="Z23:AC23"/>
    <mergeCell ref="Z24:AC24"/>
    <mergeCell ref="Z25:AC25"/>
    <mergeCell ref="Y19:AF19"/>
    <mergeCell ref="Z21:AC21"/>
    <mergeCell ref="AD12:AF12"/>
    <mergeCell ref="AD13:AE13"/>
    <mergeCell ref="Y15:AA15"/>
    <mergeCell ref="AD15:AE15"/>
    <mergeCell ref="A16:B16"/>
    <mergeCell ref="C16:H16"/>
    <mergeCell ref="I16:J16"/>
    <mergeCell ref="K16:R16"/>
    <mergeCell ref="T16:V16"/>
    <mergeCell ref="Y16:AA16"/>
    <mergeCell ref="AD16:AE16"/>
    <mergeCell ref="Y12:AB12"/>
    <mergeCell ref="Y13:AA13"/>
    <mergeCell ref="Y14:AA14"/>
    <mergeCell ref="AD14:AE14"/>
    <mergeCell ref="Q5:R5"/>
    <mergeCell ref="Y6:AB6"/>
    <mergeCell ref="Y7:AB7"/>
    <mergeCell ref="Y9:Z9"/>
    <mergeCell ref="AB9:AC9"/>
    <mergeCell ref="A4:B4"/>
    <mergeCell ref="C4:H4"/>
    <mergeCell ref="I4:J4"/>
    <mergeCell ref="K4:R4"/>
    <mergeCell ref="T4:V4"/>
    <mergeCell ref="AE9:AF9"/>
    <mergeCell ref="Y10:Z10"/>
    <mergeCell ref="AB10:AC10"/>
    <mergeCell ref="AE10:AF10"/>
    <mergeCell ref="AJ2:AL2"/>
    <mergeCell ref="Y3:AB3"/>
    <mergeCell ref="AD3:AF3"/>
    <mergeCell ref="Y4:AB4"/>
    <mergeCell ref="AD4:AF4"/>
    <mergeCell ref="AK4:AN4"/>
  </mergeCells>
  <conditionalFormatting sqref="B18:B24 B30:B36 B54:B60 B6:B12 B42:B48">
    <cfRule type="cellIs" dxfId="159" priority="47" stopIfTrue="1" operator="equal">
      <formula>0</formula>
    </cfRule>
  </conditionalFormatting>
  <conditionalFormatting sqref="C13:H13 C25:H25 C37:H37 C49:H49 L25:Q25 L37:Q37 L49:Q49 J13 L13:Q13">
    <cfRule type="cellIs" dxfId="158" priority="46" stopIfTrue="1" operator="equal">
      <formula>0</formula>
    </cfRule>
  </conditionalFormatting>
  <conditionalFormatting sqref="J25">
    <cfRule type="cellIs" dxfId="157" priority="39" stopIfTrue="1" operator="equal">
      <formula>0</formula>
    </cfRule>
  </conditionalFormatting>
  <conditionalFormatting sqref="J37">
    <cfRule type="cellIs" dxfId="156" priority="38" stopIfTrue="1" operator="equal">
      <formula>0</formula>
    </cfRule>
  </conditionalFormatting>
  <conditionalFormatting sqref="J49">
    <cfRule type="cellIs" dxfId="155" priority="37" stopIfTrue="1" operator="equal">
      <formula>0</formula>
    </cfRule>
  </conditionalFormatting>
  <conditionalFormatting sqref="K25 K37 K49 K13">
    <cfRule type="cellIs" dxfId="154" priority="35" stopIfTrue="1" operator="equal">
      <formula>0</formula>
    </cfRule>
  </conditionalFormatting>
  <conditionalFormatting sqref="I13">
    <cfRule type="cellIs" dxfId="153" priority="34" stopIfTrue="1" operator="equal">
      <formula>0</formula>
    </cfRule>
  </conditionalFormatting>
  <conditionalFormatting sqref="I25">
    <cfRule type="cellIs" dxfId="152" priority="33" stopIfTrue="1" operator="equal">
      <formula>0</formula>
    </cfRule>
  </conditionalFormatting>
  <conditionalFormatting sqref="I49">
    <cfRule type="cellIs" dxfId="151" priority="31" stopIfTrue="1" operator="equal">
      <formula>0</formula>
    </cfRule>
  </conditionalFormatting>
  <conditionalFormatting sqref="T13:V13">
    <cfRule type="cellIs" dxfId="150" priority="29" stopIfTrue="1" operator="equal">
      <formula>0</formula>
    </cfRule>
  </conditionalFormatting>
  <conditionalFormatting sqref="T25:V25">
    <cfRule type="cellIs" dxfId="149" priority="28" stopIfTrue="1" operator="equal">
      <formula>0</formula>
    </cfRule>
  </conditionalFormatting>
  <conditionalFormatting sqref="T37:V37">
    <cfRule type="cellIs" dxfId="148" priority="27" stopIfTrue="1" operator="equal">
      <formula>0</formula>
    </cfRule>
  </conditionalFormatting>
  <conditionalFormatting sqref="T49:V49">
    <cfRule type="cellIs" dxfId="147" priority="26" stopIfTrue="1" operator="equal">
      <formula>0</formula>
    </cfRule>
  </conditionalFormatting>
  <conditionalFormatting sqref="I37">
    <cfRule type="cellIs" dxfId="146" priority="22" stopIfTrue="1" operator="equal">
      <formula>0</formula>
    </cfRule>
  </conditionalFormatting>
  <conditionalFormatting sqref="AB17">
    <cfRule type="cellIs" dxfId="145" priority="10" stopIfTrue="1" operator="lessThan">
      <formula>0</formula>
    </cfRule>
  </conditionalFormatting>
  <conditionalFormatting sqref="AE21:AF25 AE48:AF48 AE28:AF35 AF26 AE38:AF43 AE45:AF46">
    <cfRule type="cellIs" dxfId="144" priority="9" stopIfTrue="1" operator="equal">
      <formula>0</formula>
    </cfRule>
  </conditionalFormatting>
  <conditionalFormatting sqref="AE47:AF47">
    <cfRule type="cellIs" dxfId="143" priority="8" stopIfTrue="1" operator="equal">
      <formula>0</formula>
    </cfRule>
  </conditionalFormatting>
  <conditionalFormatting sqref="AE50:AF50">
    <cfRule type="cellIs" dxfId="142" priority="7" stopIfTrue="1" operator="equal">
      <formula>0</formula>
    </cfRule>
  </conditionalFormatting>
  <conditionalFormatting sqref="AE45:AF45">
    <cfRule type="expression" dxfId="141" priority="6" stopIfTrue="1">
      <formula>$AE$45:$AF$45=0</formula>
    </cfRule>
  </conditionalFormatting>
  <conditionalFormatting sqref="AE36:AF36">
    <cfRule type="cellIs" dxfId="140" priority="5" stopIfTrue="1" operator="equal">
      <formula>0</formula>
    </cfRule>
  </conditionalFormatting>
  <conditionalFormatting sqref="AE36:AF36">
    <cfRule type="expression" dxfId="139" priority="4" stopIfTrue="1">
      <formula>$AE$45:$AF$45=0</formula>
    </cfRule>
  </conditionalFormatting>
  <conditionalFormatting sqref="AE49:AF49">
    <cfRule type="cellIs" dxfId="138" priority="3" stopIfTrue="1" operator="equal">
      <formula>0</formula>
    </cfRule>
  </conditionalFormatting>
  <conditionalFormatting sqref="AE26">
    <cfRule type="cellIs" dxfId="137" priority="2" stopIfTrue="1" operator="equal">
      <formula>0</formula>
    </cfRule>
  </conditionalFormatting>
  <conditionalFormatting sqref="AE44:AF44">
    <cfRule type="cellIs" dxfId="136" priority="1" stopIfTrue="1" operator="equal">
      <formula>0</formula>
    </cfRule>
  </conditionalFormatting>
  <dataValidations count="6">
    <dataValidation type="date" allowBlank="1" showInputMessage="1" sqref="AE10">
      <formula1>1</formula1>
      <formula2>73050</formula2>
    </dataValidation>
    <dataValidation type="decimal" allowBlank="1" showInputMessage="1" showErrorMessage="1" errorTitle="Invalid Data Type" error="Please enter a number between 0 and 24." sqref="C18:C24 C42:C48 C30:C36 C6:C12 C54:C60">
      <formula1>0</formula1>
      <formula2>24</formula2>
    </dataValidation>
    <dataValidation type="decimal" allowBlank="1" showInputMessage="1" showErrorMessage="1" sqref="AD7">
      <formula1>0</formula1>
      <formula2>2</formula2>
    </dataValidation>
    <dataValidation type="decimal" allowBlank="1" showInputMessage="1" showErrorMessage="1" sqref="AH14 AE27 AB13 AG13">
      <formula1>0</formula1>
      <formula2>300</formula2>
    </dataValidation>
    <dataValidation allowBlank="1" showInputMessage="1" sqref="AB10"/>
    <dataValidation type="list" allowBlank="1" showInputMessage="1" showErrorMessage="1" sqref="R54:R60">
      <formula1>$B$18:$B$24</formula1>
    </dataValidation>
  </dataValidations>
  <hyperlinks>
    <hyperlink ref="F65" r:id="rId1" display="http://web.uncg.edu/hrs/PolicyManuals/StaffManual/Section5/"/>
  </hyperlinks>
  <printOptions horizontalCentered="1" verticalCentered="1"/>
  <pageMargins left="0.25" right="0.25" top="0.25" bottom="0.25" header="0.3" footer="0.3"/>
  <pageSetup scale="56" orientation="landscape" r:id="rId2"/>
  <headerFooter alignWithMargins="0">
    <oddHeader>&amp;C&amp;"Arial,Bold"&amp;11The University of North Carolina at Greensboro 
Monthly Time &amp; Leave Record 
For SHRA Non-Exempt Employees</oddHeader>
    <oddFooter>&amp;L&amp;"Arial,Italic"rv: 12/4/2017</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Validation!$B$18:$B$24</xm:f>
          </x14:formula1>
          <xm:sqref>R6:R12 R18:R24 R30:R36 R42:R48</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3" tint="0.79998168889431442"/>
    <pageSetUpPr fitToPage="1"/>
  </sheetPr>
  <dimension ref="A2:AP65"/>
  <sheetViews>
    <sheetView showGridLines="0" zoomScale="80" zoomScaleNormal="80" zoomScalePageLayoutView="70" workbookViewId="0">
      <selection activeCell="M60" sqref="M60"/>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33" t="s">
        <v>103</v>
      </c>
      <c r="AK2" s="333"/>
      <c r="AL2" s="333"/>
      <c r="AM2" s="226"/>
      <c r="AN2" s="66"/>
      <c r="AO2" s="66"/>
    </row>
    <row r="3" spans="1:42" ht="13.5" thickBot="1">
      <c r="A3" s="3"/>
      <c r="B3" s="3"/>
      <c r="C3" s="3"/>
      <c r="D3" s="3"/>
      <c r="E3" s="3"/>
      <c r="F3" s="3"/>
      <c r="G3" s="3"/>
      <c r="H3" s="1"/>
      <c r="I3" s="110"/>
      <c r="J3" s="45"/>
      <c r="K3" s="3"/>
      <c r="L3" s="3"/>
      <c r="M3" s="3"/>
      <c r="N3" s="109"/>
      <c r="O3" s="109"/>
      <c r="P3" s="109"/>
      <c r="Q3" s="46"/>
      <c r="R3" s="3"/>
      <c r="S3" s="1"/>
      <c r="Y3" s="328" t="s">
        <v>16</v>
      </c>
      <c r="Z3" s="328"/>
      <c r="AA3" s="328"/>
      <c r="AB3" s="328"/>
      <c r="AC3" s="19"/>
      <c r="AD3" s="328" t="s">
        <v>17</v>
      </c>
      <c r="AE3" s="328"/>
      <c r="AF3" s="328"/>
      <c r="AG3" s="19"/>
      <c r="AH3" s="19"/>
      <c r="AI3" s="67"/>
      <c r="AJ3" s="68"/>
      <c r="AK3" s="69"/>
      <c r="AL3" s="69"/>
      <c r="AM3" s="69"/>
      <c r="AN3" s="70"/>
      <c r="AO3" s="70"/>
    </row>
    <row r="4" spans="1:42" ht="12.75" customHeight="1" thickTop="1">
      <c r="A4" s="334" t="s">
        <v>22</v>
      </c>
      <c r="B4" s="334"/>
      <c r="C4" s="335" t="s">
        <v>185</v>
      </c>
      <c r="D4" s="336"/>
      <c r="E4" s="336"/>
      <c r="F4" s="336"/>
      <c r="G4" s="336"/>
      <c r="H4" s="337"/>
      <c r="I4" s="338" t="s">
        <v>184</v>
      </c>
      <c r="J4" s="339"/>
      <c r="K4" s="340" t="s">
        <v>104</v>
      </c>
      <c r="L4" s="341"/>
      <c r="M4" s="341"/>
      <c r="N4" s="341"/>
      <c r="O4" s="341"/>
      <c r="P4" s="341"/>
      <c r="Q4" s="341"/>
      <c r="R4" s="342"/>
      <c r="S4" s="48"/>
      <c r="T4" s="343" t="s">
        <v>115</v>
      </c>
      <c r="U4" s="344"/>
      <c r="V4" s="345"/>
      <c r="Y4" s="316" t="str">
        <f>'Timesheet Setup'!G7</f>
        <v xml:space="preserve">Spiro </v>
      </c>
      <c r="Z4" s="317"/>
      <c r="AA4" s="317"/>
      <c r="AB4" s="318"/>
      <c r="AC4" s="3"/>
      <c r="AD4" s="316">
        <f>'Timesheet Setup'!G9</f>
        <v>123456789</v>
      </c>
      <c r="AE4" s="317"/>
      <c r="AF4" s="318"/>
      <c r="AG4" s="3"/>
      <c r="AH4" s="3"/>
      <c r="AI4" s="67"/>
      <c r="AJ4" s="54" t="s">
        <v>22</v>
      </c>
      <c r="AK4" s="312" t="s">
        <v>78</v>
      </c>
      <c r="AL4" s="313"/>
      <c r="AM4" s="313"/>
      <c r="AN4" s="314"/>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12" t="s">
        <v>94</v>
      </c>
      <c r="R5" s="314"/>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42918</v>
      </c>
      <c r="C6" s="58"/>
      <c r="D6" s="102"/>
      <c r="E6" s="102"/>
      <c r="F6" s="102"/>
      <c r="G6" s="102"/>
      <c r="H6" s="192"/>
      <c r="I6" s="113"/>
      <c r="J6" s="105"/>
      <c r="K6" s="102"/>
      <c r="L6" s="103"/>
      <c r="M6" s="102"/>
      <c r="N6" s="102"/>
      <c r="O6" s="102"/>
      <c r="P6" s="102"/>
      <c r="Q6" s="102"/>
      <c r="R6" s="104"/>
      <c r="S6" s="6"/>
      <c r="T6" s="113"/>
      <c r="U6" s="230"/>
      <c r="V6" s="228"/>
      <c r="Y6" s="315" t="s">
        <v>55</v>
      </c>
      <c r="Z6" s="315"/>
      <c r="AA6" s="315"/>
      <c r="AB6" s="315"/>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42919</v>
      </c>
      <c r="C7" s="58"/>
      <c r="D7" s="102"/>
      <c r="E7" s="102"/>
      <c r="F7" s="102"/>
      <c r="G7" s="102"/>
      <c r="H7" s="192"/>
      <c r="I7" s="113"/>
      <c r="J7" s="105"/>
      <c r="K7" s="102"/>
      <c r="L7" s="103"/>
      <c r="M7" s="102"/>
      <c r="N7" s="102"/>
      <c r="O7" s="102"/>
      <c r="P7" s="102"/>
      <c r="Q7" s="102"/>
      <c r="R7" s="104"/>
      <c r="S7" s="6"/>
      <c r="T7" s="113"/>
      <c r="U7" s="230"/>
      <c r="V7" s="228"/>
      <c r="Y7" s="316">
        <f>'Timesheet Setup'!G11</f>
        <v>58401</v>
      </c>
      <c r="Z7" s="317"/>
      <c r="AA7" s="317"/>
      <c r="AB7" s="318"/>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42920</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42921</v>
      </c>
      <c r="C9" s="58"/>
      <c r="D9" s="102"/>
      <c r="E9" s="102"/>
      <c r="F9" s="102"/>
      <c r="G9" s="102"/>
      <c r="H9" s="192"/>
      <c r="I9" s="113"/>
      <c r="J9" s="105"/>
      <c r="K9" s="102"/>
      <c r="L9" s="103"/>
      <c r="M9" s="102"/>
      <c r="N9" s="102"/>
      <c r="O9" s="102"/>
      <c r="P9" s="102"/>
      <c r="Q9" s="102"/>
      <c r="R9" s="104"/>
      <c r="S9" s="6"/>
      <c r="T9" s="113"/>
      <c r="U9" s="230"/>
      <c r="V9" s="228"/>
      <c r="Y9" s="327" t="s">
        <v>92</v>
      </c>
      <c r="Z9" s="327"/>
      <c r="AA9" s="3"/>
      <c r="AB9" s="328" t="s">
        <v>75</v>
      </c>
      <c r="AC9" s="328"/>
      <c r="AD9" s="3"/>
      <c r="AE9" s="328" t="s">
        <v>76</v>
      </c>
      <c r="AF9" s="328"/>
      <c r="AG9" s="3"/>
      <c r="AH9" s="3"/>
      <c r="AI9" s="72"/>
      <c r="AJ9" s="56" t="s">
        <v>30</v>
      </c>
      <c r="AK9" s="59">
        <f t="shared" si="2"/>
        <v>0</v>
      </c>
      <c r="AL9" s="59">
        <f t="shared" si="3"/>
        <v>0</v>
      </c>
      <c r="AM9" s="59">
        <f t="shared" si="0"/>
        <v>0</v>
      </c>
      <c r="AN9" s="59">
        <f t="shared" si="1"/>
        <v>0</v>
      </c>
      <c r="AO9" s="70"/>
    </row>
    <row r="10" spans="1:42">
      <c r="A10" s="56" t="s">
        <v>31</v>
      </c>
      <c r="B10" s="57">
        <f>IF(WEEKDAY($AB$10)=5,$AB$10,IF(B9&lt;&gt;0,B9+1,0))</f>
        <v>42922</v>
      </c>
      <c r="C10" s="58"/>
      <c r="D10" s="102"/>
      <c r="E10" s="102"/>
      <c r="F10" s="102"/>
      <c r="G10" s="102"/>
      <c r="H10" s="192"/>
      <c r="I10" s="113"/>
      <c r="J10" s="105"/>
      <c r="K10" s="102"/>
      <c r="L10" s="103"/>
      <c r="M10" s="102"/>
      <c r="N10" s="102"/>
      <c r="O10" s="102"/>
      <c r="P10" s="102"/>
      <c r="Q10" s="102"/>
      <c r="R10" s="104"/>
      <c r="S10" s="6"/>
      <c r="T10" s="113"/>
      <c r="U10" s="230"/>
      <c r="V10" s="228"/>
      <c r="Y10" s="329" t="str">
        <f>Validation!B11</f>
        <v>August (2017)</v>
      </c>
      <c r="Z10" s="330"/>
      <c r="AA10" s="3"/>
      <c r="AB10" s="331">
        <f>VLOOKUP(Y10,Validation!B4:F15,2,FALSE)</f>
        <v>42918</v>
      </c>
      <c r="AC10" s="332"/>
      <c r="AD10" s="3"/>
      <c r="AE10" s="331">
        <f>VLOOKUP(Y10,Validation!B4:F15,4,FALSE)</f>
        <v>42945</v>
      </c>
      <c r="AF10" s="332"/>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42923</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42924</v>
      </c>
      <c r="C12" s="58"/>
      <c r="D12" s="102"/>
      <c r="E12" s="102"/>
      <c r="F12" s="102"/>
      <c r="G12" s="102"/>
      <c r="H12" s="192"/>
      <c r="I12" s="113"/>
      <c r="J12" s="105"/>
      <c r="K12" s="102"/>
      <c r="L12" s="103"/>
      <c r="M12" s="102"/>
      <c r="N12" s="102"/>
      <c r="O12" s="102"/>
      <c r="P12" s="102"/>
      <c r="Q12" s="102"/>
      <c r="R12" s="104"/>
      <c r="S12" s="6"/>
      <c r="T12" s="113"/>
      <c r="U12" s="230"/>
      <c r="V12" s="228"/>
      <c r="W12" s="3"/>
      <c r="X12" s="1"/>
      <c r="Y12" s="319" t="s">
        <v>179</v>
      </c>
      <c r="Z12" s="320"/>
      <c r="AA12" s="320"/>
      <c r="AB12" s="321"/>
      <c r="AC12" s="165"/>
      <c r="AD12" s="322" t="s">
        <v>115</v>
      </c>
      <c r="AE12" s="323"/>
      <c r="AF12" s="324"/>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25" t="s">
        <v>158</v>
      </c>
      <c r="Z13" s="326"/>
      <c r="AA13" s="326"/>
      <c r="AB13" s="156">
        <f>July!AB17</f>
        <v>0</v>
      </c>
      <c r="AC13" s="166"/>
      <c r="AD13" s="325" t="s">
        <v>162</v>
      </c>
      <c r="AE13" s="326"/>
      <c r="AF13" s="156">
        <f>July!AF17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10" t="s">
        <v>159</v>
      </c>
      <c r="Z14" s="311"/>
      <c r="AA14" s="311"/>
      <c r="AB14" s="99">
        <f>AE25</f>
        <v>0</v>
      </c>
      <c r="AC14" s="167"/>
      <c r="AD14" s="310" t="s">
        <v>166</v>
      </c>
      <c r="AE14" s="311"/>
      <c r="AF14" s="164">
        <f>AE46</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10" t="s">
        <v>160</v>
      </c>
      <c r="Z15" s="311"/>
      <c r="AA15" s="311"/>
      <c r="AB15" s="99">
        <f>AE24</f>
        <v>0</v>
      </c>
      <c r="AC15" s="168"/>
      <c r="AD15" s="310" t="s">
        <v>163</v>
      </c>
      <c r="AE15" s="311"/>
      <c r="AF15" s="164">
        <f>AE47</f>
        <v>0</v>
      </c>
      <c r="AG15" s="3"/>
      <c r="AH15" s="47"/>
      <c r="AI15" s="71"/>
      <c r="AJ15" s="70"/>
      <c r="AK15" s="74"/>
      <c r="AL15" s="74"/>
      <c r="AM15" s="74"/>
      <c r="AN15" s="70"/>
      <c r="AO15" s="70"/>
    </row>
    <row r="16" spans="1:42" ht="12.75" customHeight="1" thickTop="1">
      <c r="A16" s="334" t="s">
        <v>23</v>
      </c>
      <c r="B16" s="334"/>
      <c r="C16" s="335" t="s">
        <v>185</v>
      </c>
      <c r="D16" s="336"/>
      <c r="E16" s="336"/>
      <c r="F16" s="336"/>
      <c r="G16" s="336"/>
      <c r="H16" s="337"/>
      <c r="I16" s="338" t="s">
        <v>184</v>
      </c>
      <c r="J16" s="339"/>
      <c r="K16" s="340" t="s">
        <v>104</v>
      </c>
      <c r="L16" s="341"/>
      <c r="M16" s="341"/>
      <c r="N16" s="341"/>
      <c r="O16" s="341"/>
      <c r="P16" s="341"/>
      <c r="Q16" s="341"/>
      <c r="R16" s="342"/>
      <c r="S16" s="1"/>
      <c r="T16" s="343" t="s">
        <v>115</v>
      </c>
      <c r="U16" s="344"/>
      <c r="V16" s="345"/>
      <c r="W16" s="6"/>
      <c r="Y16" s="310" t="s">
        <v>161</v>
      </c>
      <c r="Z16" s="311"/>
      <c r="AA16" s="311"/>
      <c r="AB16" s="164">
        <f>AE26</f>
        <v>0</v>
      </c>
      <c r="AC16" s="167"/>
      <c r="AD16" s="310" t="s">
        <v>114</v>
      </c>
      <c r="AE16" s="311"/>
      <c r="AF16" s="164">
        <f>AF49</f>
        <v>0</v>
      </c>
      <c r="AG16" s="3"/>
      <c r="AH16" s="3"/>
      <c r="AI16" s="71"/>
      <c r="AJ16" s="54" t="s">
        <v>22</v>
      </c>
      <c r="AK16" s="312" t="s">
        <v>78</v>
      </c>
      <c r="AL16" s="313"/>
      <c r="AM16" s="313"/>
      <c r="AN16" s="314"/>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12" t="s">
        <v>94</v>
      </c>
      <c r="R17" s="314"/>
      <c r="S17" s="1"/>
      <c r="T17" s="112" t="s">
        <v>85</v>
      </c>
      <c r="U17" s="229" t="s">
        <v>110</v>
      </c>
      <c r="V17" s="227" t="s">
        <v>114</v>
      </c>
      <c r="X17" s="6"/>
      <c r="Y17" s="349" t="s">
        <v>12</v>
      </c>
      <c r="Z17" s="350"/>
      <c r="AA17" s="350"/>
      <c r="AB17" s="35">
        <f>SUM(AB13+AB14+AB15-AB16)</f>
        <v>0</v>
      </c>
      <c r="AC17" s="167"/>
      <c r="AD17" s="349" t="s">
        <v>164</v>
      </c>
      <c r="AE17" s="35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42925</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42926</v>
      </c>
      <c r="C19" s="58"/>
      <c r="D19" s="102"/>
      <c r="E19" s="102"/>
      <c r="F19" s="102"/>
      <c r="G19" s="102"/>
      <c r="H19" s="102"/>
      <c r="I19" s="193"/>
      <c r="J19" s="105"/>
      <c r="K19" s="102"/>
      <c r="L19" s="102"/>
      <c r="M19" s="102"/>
      <c r="N19" s="102"/>
      <c r="O19" s="102"/>
      <c r="P19" s="102"/>
      <c r="Q19" s="102"/>
      <c r="R19" s="104"/>
      <c r="S19" s="3"/>
      <c r="T19" s="113"/>
      <c r="U19" s="230"/>
      <c r="V19" s="228"/>
      <c r="W19" s="6"/>
      <c r="X19" s="6"/>
      <c r="Y19" s="322" t="s">
        <v>0</v>
      </c>
      <c r="Z19" s="323"/>
      <c r="AA19" s="323"/>
      <c r="AB19" s="323"/>
      <c r="AC19" s="323"/>
      <c r="AD19" s="323"/>
      <c r="AE19" s="323"/>
      <c r="AF19" s="324"/>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42927</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42928</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46" t="s">
        <v>19</v>
      </c>
      <c r="AA21" s="347"/>
      <c r="AB21" s="347"/>
      <c r="AC21" s="348"/>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42929</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46" t="s">
        <v>20</v>
      </c>
      <c r="AA22" s="347"/>
      <c r="AB22" s="347"/>
      <c r="AC22" s="348"/>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42930</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42931</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54" t="s">
        <v>18</v>
      </c>
      <c r="AA24" s="355"/>
      <c r="AB24" s="355"/>
      <c r="AC24" s="356"/>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46" t="s">
        <v>15</v>
      </c>
      <c r="AA25" s="347"/>
      <c r="AB25" s="347"/>
      <c r="AC25" s="348"/>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46" t="s">
        <v>53</v>
      </c>
      <c r="AA26" s="347"/>
      <c r="AB26" s="347"/>
      <c r="AC26" s="348"/>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57" t="s">
        <v>46</v>
      </c>
      <c r="AA27" s="358"/>
      <c r="AB27" s="358"/>
      <c r="AC27" s="359"/>
      <c r="AD27" s="157"/>
      <c r="AE27" s="157"/>
      <c r="AF27" s="158"/>
      <c r="AG27" s="3"/>
      <c r="AH27" s="3"/>
      <c r="AI27" s="71"/>
      <c r="AJ27" s="70"/>
      <c r="AK27" s="68"/>
      <c r="AL27" s="68"/>
      <c r="AM27" s="68"/>
      <c r="AN27" s="70"/>
      <c r="AO27" s="70"/>
    </row>
    <row r="28" spans="1:41" ht="12.75" customHeight="1" thickTop="1" thickBot="1">
      <c r="A28" s="334" t="s">
        <v>24</v>
      </c>
      <c r="B28" s="334"/>
      <c r="C28" s="335" t="s">
        <v>185</v>
      </c>
      <c r="D28" s="336"/>
      <c r="E28" s="336"/>
      <c r="F28" s="336"/>
      <c r="G28" s="336"/>
      <c r="H28" s="337"/>
      <c r="I28" s="338" t="s">
        <v>184</v>
      </c>
      <c r="J28" s="339"/>
      <c r="K28" s="340" t="s">
        <v>104</v>
      </c>
      <c r="L28" s="341"/>
      <c r="M28" s="341"/>
      <c r="N28" s="341"/>
      <c r="O28" s="341"/>
      <c r="P28" s="341"/>
      <c r="Q28" s="341"/>
      <c r="R28" s="342"/>
      <c r="S28" s="3"/>
      <c r="T28" s="343" t="s">
        <v>115</v>
      </c>
      <c r="U28" s="344"/>
      <c r="V28" s="345"/>
      <c r="W28" s="3"/>
      <c r="Y28" s="91" t="s">
        <v>74</v>
      </c>
      <c r="Z28" s="360" t="s">
        <v>93</v>
      </c>
      <c r="AA28" s="361"/>
      <c r="AB28" s="361"/>
      <c r="AC28" s="362"/>
      <c r="AD28" s="92" t="s">
        <v>89</v>
      </c>
      <c r="AE28" s="98">
        <f>SUM($E$13+E25+E37+E49+E61)</f>
        <v>0</v>
      </c>
      <c r="AF28" s="93">
        <f>AE28</f>
        <v>0</v>
      </c>
      <c r="AG28" s="3"/>
      <c r="AH28" s="3"/>
      <c r="AI28" s="71"/>
      <c r="AJ28" s="54" t="s">
        <v>22</v>
      </c>
      <c r="AK28" s="312" t="s">
        <v>78</v>
      </c>
      <c r="AL28" s="313"/>
      <c r="AM28" s="313"/>
      <c r="AN28" s="314"/>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12" t="s">
        <v>94</v>
      </c>
      <c r="R29" s="314"/>
      <c r="S29" s="1"/>
      <c r="T29" s="112" t="s">
        <v>85</v>
      </c>
      <c r="U29" s="229" t="s">
        <v>110</v>
      </c>
      <c r="V29" s="227" t="s">
        <v>114</v>
      </c>
      <c r="X29" s="3"/>
      <c r="Y29" s="88" t="s">
        <v>61</v>
      </c>
      <c r="Z29" s="354" t="s">
        <v>58</v>
      </c>
      <c r="AA29" s="355"/>
      <c r="AB29" s="355"/>
      <c r="AC29" s="356"/>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42932</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46" t="s">
        <v>59</v>
      </c>
      <c r="AA30" s="347"/>
      <c r="AB30" s="347"/>
      <c r="AC30" s="348"/>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42933</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46" t="s">
        <v>60</v>
      </c>
      <c r="AA31" s="347"/>
      <c r="AB31" s="347"/>
      <c r="AC31" s="348"/>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42934</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46" t="s">
        <v>69</v>
      </c>
      <c r="AA32" s="347"/>
      <c r="AB32" s="347"/>
      <c r="AC32" s="348"/>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42935</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42936</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54" t="s">
        <v>50</v>
      </c>
      <c r="AA34" s="355"/>
      <c r="AB34" s="355"/>
      <c r="AC34" s="356"/>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42937</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42938</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63" t="s">
        <v>182</v>
      </c>
      <c r="AA36" s="364"/>
      <c r="AB36" s="364"/>
      <c r="AC36" s="365"/>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 t="shared" si="18"/>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63" t="s">
        <v>101</v>
      </c>
      <c r="AA37" s="364"/>
      <c r="AB37" s="364"/>
      <c r="AC37" s="365"/>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54" t="s">
        <v>8</v>
      </c>
      <c r="AA38" s="355"/>
      <c r="AB38" s="355"/>
      <c r="AC38" s="356"/>
      <c r="AD38" s="89" t="s">
        <v>9</v>
      </c>
      <c r="AE38" s="90">
        <f>SUMIFS(Q:Q,R:R,"M",B:B,"&lt;&gt;0")</f>
        <v>0</v>
      </c>
      <c r="AF38" s="86">
        <f t="shared" ref="AF38:AF49"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46" t="s">
        <v>4</v>
      </c>
      <c r="AA39" s="347"/>
      <c r="AB39" s="347"/>
      <c r="AC39" s="348"/>
      <c r="AD39" s="13" t="s">
        <v>5</v>
      </c>
      <c r="AE39" s="14">
        <f>SUM(L13,L25,L37,L49,L61)</f>
        <v>0</v>
      </c>
      <c r="AF39" s="39">
        <f t="shared" si="20"/>
        <v>0</v>
      </c>
      <c r="AI39" s="71"/>
      <c r="AJ39" s="70"/>
      <c r="AK39" s="68"/>
      <c r="AL39" s="68"/>
      <c r="AM39" s="68"/>
      <c r="AN39" s="70"/>
      <c r="AO39" s="70"/>
    </row>
    <row r="40" spans="1:41" s="3" customFormat="1" ht="12.75" customHeight="1" thickTop="1">
      <c r="A40" s="334" t="s">
        <v>35</v>
      </c>
      <c r="B40" s="334"/>
      <c r="C40" s="335" t="s">
        <v>185</v>
      </c>
      <c r="D40" s="336"/>
      <c r="E40" s="336"/>
      <c r="F40" s="336"/>
      <c r="G40" s="336"/>
      <c r="H40" s="337"/>
      <c r="I40" s="338" t="s">
        <v>184</v>
      </c>
      <c r="J40" s="339"/>
      <c r="K40" s="340" t="s">
        <v>104</v>
      </c>
      <c r="L40" s="341"/>
      <c r="M40" s="341"/>
      <c r="N40" s="341"/>
      <c r="O40" s="341"/>
      <c r="P40" s="341"/>
      <c r="Q40" s="341"/>
      <c r="R40" s="342"/>
      <c r="T40" s="343" t="s">
        <v>115</v>
      </c>
      <c r="U40" s="344"/>
      <c r="V40" s="345"/>
      <c r="Y40" s="38">
        <v>180</v>
      </c>
      <c r="Z40" s="346" t="s">
        <v>6</v>
      </c>
      <c r="AA40" s="347"/>
      <c r="AB40" s="347"/>
      <c r="AC40" s="348"/>
      <c r="AD40" s="13" t="s">
        <v>7</v>
      </c>
      <c r="AE40" s="14">
        <f>SUM(M13,M25,M37,M49,M61)</f>
        <v>0</v>
      </c>
      <c r="AF40" s="39">
        <f t="shared" si="20"/>
        <v>0</v>
      </c>
      <c r="AI40" s="71"/>
      <c r="AJ40" s="54" t="s">
        <v>22</v>
      </c>
      <c r="AK40" s="312" t="s">
        <v>78</v>
      </c>
      <c r="AL40" s="313"/>
      <c r="AM40" s="313"/>
      <c r="AN40" s="314"/>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12" t="s">
        <v>94</v>
      </c>
      <c r="R41" s="314"/>
      <c r="S41" s="1"/>
      <c r="T41" s="112" t="s">
        <v>85</v>
      </c>
      <c r="U41" s="229" t="s">
        <v>110</v>
      </c>
      <c r="V41" s="227" t="s">
        <v>114</v>
      </c>
      <c r="X41" s="2"/>
      <c r="Y41" s="38">
        <v>195</v>
      </c>
      <c r="Z41" s="346" t="s">
        <v>10</v>
      </c>
      <c r="AA41" s="347"/>
      <c r="AB41" s="347"/>
      <c r="AC41" s="348"/>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42939</v>
      </c>
      <c r="C42" s="58"/>
      <c r="D42" s="102"/>
      <c r="E42" s="102"/>
      <c r="F42" s="102"/>
      <c r="G42" s="102"/>
      <c r="H42" s="102"/>
      <c r="I42" s="193"/>
      <c r="J42" s="105"/>
      <c r="K42" s="102"/>
      <c r="L42" s="102"/>
      <c r="M42" s="102"/>
      <c r="N42" s="102"/>
      <c r="O42" s="102"/>
      <c r="P42" s="102"/>
      <c r="Q42" s="102"/>
      <c r="R42" s="104"/>
      <c r="T42" s="113"/>
      <c r="U42" s="230"/>
      <c r="V42" s="228"/>
      <c r="W42" s="2"/>
      <c r="Y42" s="40">
        <v>199</v>
      </c>
      <c r="Z42" s="346" t="s">
        <v>13</v>
      </c>
      <c r="AA42" s="347"/>
      <c r="AB42" s="347"/>
      <c r="AC42" s="348"/>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42940</v>
      </c>
      <c r="C43" s="58"/>
      <c r="D43" s="102"/>
      <c r="E43" s="102"/>
      <c r="F43" s="102"/>
      <c r="G43" s="102"/>
      <c r="H43" s="102"/>
      <c r="I43" s="193"/>
      <c r="J43" s="105"/>
      <c r="K43" s="102"/>
      <c r="L43" s="102"/>
      <c r="M43" s="102"/>
      <c r="N43" s="102"/>
      <c r="O43" s="102"/>
      <c r="P43" s="102"/>
      <c r="Q43" s="102"/>
      <c r="R43" s="104"/>
      <c r="T43" s="113"/>
      <c r="U43" s="230"/>
      <c r="V43" s="228"/>
      <c r="Y43" s="40">
        <v>196</v>
      </c>
      <c r="Z43" s="346" t="s">
        <v>66</v>
      </c>
      <c r="AA43" s="347"/>
      <c r="AB43" s="347"/>
      <c r="AC43" s="348"/>
      <c r="AD43" s="15" t="s">
        <v>65</v>
      </c>
      <c r="AE43" s="14">
        <f>SUMIFS(Q:Q,R:R,"AL",B:B,"&lt;&gt;0")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42941</v>
      </c>
      <c r="C44" s="58"/>
      <c r="D44" s="102"/>
      <c r="E44" s="102"/>
      <c r="F44" s="102"/>
      <c r="G44" s="102"/>
      <c r="H44" s="102"/>
      <c r="I44" s="193"/>
      <c r="J44" s="105"/>
      <c r="K44" s="102"/>
      <c r="L44" s="102"/>
      <c r="M44" s="102"/>
      <c r="N44" s="102"/>
      <c r="O44" s="102"/>
      <c r="P44" s="102"/>
      <c r="Q44" s="102"/>
      <c r="R44" s="104"/>
      <c r="T44" s="113"/>
      <c r="U44" s="230"/>
      <c r="V44" s="228"/>
      <c r="Y44" s="173">
        <v>197</v>
      </c>
      <c r="Z44" s="246" t="s">
        <v>226</v>
      </c>
      <c r="AA44" s="247"/>
      <c r="AB44" s="247"/>
      <c r="AC44" s="248"/>
      <c r="AD44" s="174" t="s">
        <v>224</v>
      </c>
      <c r="AE44" s="175">
        <f>SUMIFS(Q:Q,R:R,"DR",B:B,"&lt;&gt;0")</f>
        <v>0</v>
      </c>
      <c r="AF44" s="176">
        <f t="shared" si="20"/>
        <v>0</v>
      </c>
      <c r="AI44" s="71"/>
      <c r="AJ44" s="56" t="s">
        <v>29</v>
      </c>
      <c r="AK44" s="59">
        <f t="shared" si="24"/>
        <v>0</v>
      </c>
      <c r="AL44" s="59">
        <f t="shared" si="25"/>
        <v>0</v>
      </c>
      <c r="AM44" s="59">
        <f t="shared" si="21"/>
        <v>0</v>
      </c>
      <c r="AN44" s="59">
        <f t="shared" si="22"/>
        <v>0</v>
      </c>
      <c r="AO44" s="70"/>
    </row>
    <row r="45" spans="1:41" s="3" customFormat="1" ht="13.5" thickBot="1">
      <c r="A45" s="53" t="s">
        <v>30</v>
      </c>
      <c r="B45" s="63">
        <f t="shared" si="23"/>
        <v>42942</v>
      </c>
      <c r="C45" s="58"/>
      <c r="D45" s="102"/>
      <c r="E45" s="102"/>
      <c r="F45" s="102"/>
      <c r="G45" s="102"/>
      <c r="H45" s="102"/>
      <c r="I45" s="193"/>
      <c r="J45" s="105"/>
      <c r="K45" s="102"/>
      <c r="L45" s="102"/>
      <c r="M45" s="102"/>
      <c r="N45" s="102"/>
      <c r="O45" s="102"/>
      <c r="P45" s="102"/>
      <c r="Q45" s="102"/>
      <c r="R45" s="104"/>
      <c r="T45" s="113"/>
      <c r="U45" s="230"/>
      <c r="V45" s="228"/>
      <c r="Y45" s="180"/>
      <c r="Z45" s="243" t="s">
        <v>98</v>
      </c>
      <c r="AA45" s="244"/>
      <c r="AB45" s="244"/>
      <c r="AC45" s="245"/>
      <c r="AD45" s="157" t="s">
        <v>97</v>
      </c>
      <c r="AE45" s="181">
        <f>SUMIFS(Q:Q,R:R,"CL",B:B,"&lt;&gt;0")</f>
        <v>0</v>
      </c>
      <c r="AF45" s="182">
        <f t="shared" si="20"/>
        <v>0</v>
      </c>
      <c r="AI45" s="71"/>
      <c r="AJ45" s="56" t="s">
        <v>30</v>
      </c>
      <c r="AK45" s="59">
        <f t="shared" si="24"/>
        <v>0</v>
      </c>
      <c r="AL45" s="59">
        <f t="shared" si="25"/>
        <v>0</v>
      </c>
      <c r="AM45" s="59">
        <f t="shared" si="21"/>
        <v>0</v>
      </c>
      <c r="AN45" s="59">
        <f t="shared" si="22"/>
        <v>0</v>
      </c>
      <c r="AO45" s="70"/>
    </row>
    <row r="46" spans="1:41" s="3" customFormat="1" ht="13.5" thickTop="1">
      <c r="A46" s="53" t="s">
        <v>31</v>
      </c>
      <c r="B46" s="63">
        <f t="shared" si="23"/>
        <v>42943</v>
      </c>
      <c r="C46" s="58"/>
      <c r="D46" s="102"/>
      <c r="E46" s="102"/>
      <c r="F46" s="102"/>
      <c r="G46" s="102"/>
      <c r="H46" s="102"/>
      <c r="I46" s="193"/>
      <c r="J46" s="105"/>
      <c r="K46" s="102"/>
      <c r="L46" s="102"/>
      <c r="M46" s="102"/>
      <c r="N46" s="102"/>
      <c r="O46" s="102"/>
      <c r="P46" s="102"/>
      <c r="Q46" s="102"/>
      <c r="R46" s="104"/>
      <c r="T46" s="113"/>
      <c r="U46" s="230"/>
      <c r="V46" s="228"/>
      <c r="Y46" s="96">
        <v>185</v>
      </c>
      <c r="Z46" s="354" t="s">
        <v>111</v>
      </c>
      <c r="AA46" s="355"/>
      <c r="AB46" s="355"/>
      <c r="AC46" s="356"/>
      <c r="AD46" s="97" t="s">
        <v>110</v>
      </c>
      <c r="AE46" s="90">
        <f>SUM(U13+U25+U37+U49+U61)</f>
        <v>0</v>
      </c>
      <c r="AF46" s="86">
        <f t="shared" si="20"/>
        <v>0</v>
      </c>
      <c r="AI46" s="71"/>
      <c r="AJ46" s="56" t="s">
        <v>31</v>
      </c>
      <c r="AK46" s="59">
        <f t="shared" si="24"/>
        <v>0</v>
      </c>
      <c r="AL46" s="59">
        <f t="shared" si="25"/>
        <v>0</v>
      </c>
      <c r="AM46" s="59">
        <f t="shared" si="21"/>
        <v>0</v>
      </c>
      <c r="AN46" s="59">
        <f t="shared" si="22"/>
        <v>0</v>
      </c>
      <c r="AO46" s="70"/>
    </row>
    <row r="47" spans="1:41" s="3" customFormat="1" ht="13.5" thickBot="1">
      <c r="A47" s="53" t="s">
        <v>32</v>
      </c>
      <c r="B47" s="63">
        <f t="shared" si="23"/>
        <v>42944</v>
      </c>
      <c r="C47" s="58"/>
      <c r="D47" s="102"/>
      <c r="E47" s="102"/>
      <c r="F47" s="102"/>
      <c r="G47" s="102"/>
      <c r="H47" s="102"/>
      <c r="I47" s="193"/>
      <c r="J47" s="105"/>
      <c r="K47" s="102"/>
      <c r="L47" s="102"/>
      <c r="M47" s="102"/>
      <c r="N47" s="102"/>
      <c r="O47" s="102"/>
      <c r="P47" s="102"/>
      <c r="Q47" s="102"/>
      <c r="R47" s="104"/>
      <c r="T47" s="113"/>
      <c r="U47" s="230"/>
      <c r="V47" s="228"/>
      <c r="Y47" s="173">
        <v>186</v>
      </c>
      <c r="Z47" s="366" t="s">
        <v>105</v>
      </c>
      <c r="AA47" s="367"/>
      <c r="AB47" s="367"/>
      <c r="AC47" s="368"/>
      <c r="AD47" s="174" t="s">
        <v>85</v>
      </c>
      <c r="AE47" s="175">
        <f>SUM(T13+T25+T37+T49+T61)</f>
        <v>0</v>
      </c>
      <c r="AF47" s="176">
        <f t="shared" si="20"/>
        <v>0</v>
      </c>
      <c r="AI47" s="71"/>
      <c r="AJ47" s="56" t="s">
        <v>32</v>
      </c>
      <c r="AK47" s="59">
        <f t="shared" si="24"/>
        <v>0</v>
      </c>
      <c r="AL47" s="59">
        <f t="shared" si="25"/>
        <v>0</v>
      </c>
      <c r="AM47" s="59">
        <f t="shared" si="21"/>
        <v>0</v>
      </c>
      <c r="AN47" s="59">
        <f t="shared" si="22"/>
        <v>0</v>
      </c>
      <c r="AO47" s="70"/>
    </row>
    <row r="48" spans="1:41" s="3" customFormat="1" ht="13.5" thickTop="1">
      <c r="A48" s="53" t="s">
        <v>33</v>
      </c>
      <c r="B48" s="63">
        <f t="shared" si="23"/>
        <v>42945</v>
      </c>
      <c r="C48" s="58"/>
      <c r="D48" s="102"/>
      <c r="E48" s="102"/>
      <c r="F48" s="102"/>
      <c r="G48" s="102"/>
      <c r="H48" s="102"/>
      <c r="I48" s="193"/>
      <c r="J48" s="105"/>
      <c r="K48" s="102"/>
      <c r="L48" s="102"/>
      <c r="M48" s="102"/>
      <c r="N48" s="102"/>
      <c r="O48" s="102"/>
      <c r="P48" s="102"/>
      <c r="Q48" s="102"/>
      <c r="R48" s="104"/>
      <c r="T48" s="113"/>
      <c r="U48" s="230"/>
      <c r="V48" s="228"/>
      <c r="Y48" s="185" t="s">
        <v>72</v>
      </c>
      <c r="Z48" s="369" t="s">
        <v>86</v>
      </c>
      <c r="AA48" s="370"/>
      <c r="AB48" s="370"/>
      <c r="AC48" s="371"/>
      <c r="AD48" s="186" t="s">
        <v>95</v>
      </c>
      <c r="AE48" s="187">
        <f>SUMIFS(Q:Q,R:R,"LW",B:B,"&lt;&gt;0")</f>
        <v>0</v>
      </c>
      <c r="AF48" s="188">
        <f t="shared" si="20"/>
        <v>0</v>
      </c>
      <c r="AI48" s="71"/>
      <c r="AJ48" s="56" t="s">
        <v>33</v>
      </c>
      <c r="AK48" s="59">
        <f t="shared" si="24"/>
        <v>0</v>
      </c>
      <c r="AL48" s="59">
        <f t="shared" si="25"/>
        <v>0</v>
      </c>
      <c r="AM48" s="59">
        <f t="shared" si="21"/>
        <v>0</v>
      </c>
      <c r="AN48" s="59">
        <f t="shared" si="22"/>
        <v>0</v>
      </c>
      <c r="AO48" s="70"/>
    </row>
    <row r="49" spans="1:41" s="3" customFormat="1" ht="13.5" thickBot="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4" t="s">
        <v>112</v>
      </c>
      <c r="Z49" s="351" t="s">
        <v>113</v>
      </c>
      <c r="AA49" s="352"/>
      <c r="AB49" s="352"/>
      <c r="AC49" s="353"/>
      <c r="AD49" s="87" t="s">
        <v>114</v>
      </c>
      <c r="AE49" s="233">
        <f>SUM(V13+V25+V37+V49+V61)</f>
        <v>0</v>
      </c>
      <c r="AF49" s="85">
        <f t="shared" si="20"/>
        <v>0</v>
      </c>
      <c r="AI49" s="71"/>
      <c r="AJ49" s="56" t="s">
        <v>34</v>
      </c>
      <c r="AK49" s="207">
        <f>SUM(AK42:AK48)</f>
        <v>0</v>
      </c>
      <c r="AL49" s="207">
        <f t="shared" ref="AL49:AN49" si="27">SUM(AL42:AL48)</f>
        <v>0</v>
      </c>
      <c r="AM49" s="207">
        <f t="shared" si="27"/>
        <v>0</v>
      </c>
      <c r="AN49" s="207">
        <f t="shared" si="27"/>
        <v>0</v>
      </c>
      <c r="AO49" s="70"/>
    </row>
    <row r="50" spans="1:41" s="3" customFormat="1" ht="14.25" thickTop="1" thickBot="1">
      <c r="A50" s="2"/>
      <c r="B50" s="2"/>
      <c r="C50" s="2"/>
      <c r="D50" s="2"/>
      <c r="E50" s="2"/>
      <c r="F50" s="2"/>
      <c r="G50" s="2"/>
      <c r="H50" s="2"/>
      <c r="I50" s="2"/>
      <c r="J50" s="2"/>
      <c r="K50" s="2"/>
      <c r="L50" s="2"/>
      <c r="M50" s="2"/>
      <c r="N50" s="2"/>
      <c r="O50" s="2"/>
      <c r="P50" s="2"/>
      <c r="Q50" s="2"/>
      <c r="R50" s="2"/>
      <c r="Y50" s="17"/>
      <c r="Z50" s="372"/>
      <c r="AA50" s="372"/>
      <c r="AB50" s="4" t="s">
        <v>54</v>
      </c>
      <c r="AC50" s="4"/>
      <c r="AD50" s="4"/>
      <c r="AE50" s="183">
        <f>SUM(AE21:AE49)</f>
        <v>0</v>
      </c>
      <c r="AF50" s="85">
        <f>SUM(AF21:AF49)</f>
        <v>0</v>
      </c>
      <c r="AI50" s="71"/>
      <c r="AJ50" s="70"/>
      <c r="AK50" s="70"/>
      <c r="AL50" s="70"/>
      <c r="AM50" s="70"/>
      <c r="AN50" s="70"/>
      <c r="AO50" s="70"/>
    </row>
    <row r="51" spans="1:41" s="3" customFormat="1" ht="13.5" thickTop="1">
      <c r="A51" s="171"/>
      <c r="B51" s="171"/>
      <c r="C51" s="171"/>
      <c r="D51" s="171"/>
      <c r="E51" s="171"/>
      <c r="F51" s="171"/>
      <c r="G51" s="171"/>
      <c r="H51" s="171"/>
      <c r="I51" s="171"/>
      <c r="J51" s="171"/>
      <c r="K51" s="171"/>
      <c r="L51" s="171"/>
      <c r="M51" s="171"/>
      <c r="N51" s="171"/>
      <c r="O51" s="171"/>
      <c r="P51" s="171"/>
      <c r="Q51" s="171"/>
      <c r="R51" s="171"/>
      <c r="S51" s="171"/>
      <c r="T51" s="171"/>
      <c r="U51" s="171"/>
      <c r="V51" s="171"/>
      <c r="Y51" s="50" t="s">
        <v>44</v>
      </c>
      <c r="Z51" s="18"/>
      <c r="AB51" s="1" t="s">
        <v>56</v>
      </c>
      <c r="AI51" s="71"/>
      <c r="AJ51" s="70"/>
      <c r="AK51" s="70"/>
      <c r="AL51" s="70"/>
      <c r="AM51" s="70"/>
      <c r="AN51" s="70"/>
      <c r="AO51" s="70"/>
    </row>
    <row r="52" spans="1:41" ht="13.5" customHeight="1" thickBot="1">
      <c r="A52" s="208"/>
      <c r="B52" s="208"/>
      <c r="C52" s="211"/>
      <c r="D52" s="211"/>
      <c r="E52" s="211"/>
      <c r="F52" s="211"/>
      <c r="G52" s="211"/>
      <c r="H52" s="211"/>
      <c r="I52" s="211"/>
      <c r="J52" s="211"/>
      <c r="K52" s="211"/>
      <c r="L52" s="211"/>
      <c r="M52" s="211"/>
      <c r="N52" s="211"/>
      <c r="O52" s="211"/>
      <c r="P52" s="211"/>
      <c r="Q52" s="211"/>
      <c r="R52" s="211"/>
      <c r="S52" s="171"/>
      <c r="T52" s="211"/>
      <c r="U52" s="211"/>
      <c r="V52" s="211"/>
      <c r="W52" s="3"/>
      <c r="X52" s="3"/>
      <c r="Y52" s="3"/>
      <c r="Z52" s="3"/>
      <c r="AA52" s="3"/>
      <c r="AB52" s="3"/>
      <c r="AC52" s="3"/>
      <c r="AD52" s="3"/>
      <c r="AE52" s="3"/>
      <c r="AF52" s="3"/>
      <c r="AG52" s="3"/>
      <c r="AH52" s="3"/>
      <c r="AI52" s="71"/>
      <c r="AJ52" s="54" t="s">
        <v>22</v>
      </c>
      <c r="AK52" s="312" t="s">
        <v>78</v>
      </c>
      <c r="AL52" s="313"/>
      <c r="AM52" s="313"/>
      <c r="AN52" s="314"/>
      <c r="AO52" s="70"/>
    </row>
    <row r="53" spans="1:41" ht="12.75" customHeight="1" thickTop="1">
      <c r="A53" s="206"/>
      <c r="B53" s="162"/>
      <c r="C53" s="209"/>
      <c r="D53" s="209"/>
      <c r="E53" s="209"/>
      <c r="F53" s="209"/>
      <c r="G53" s="209"/>
      <c r="H53" s="209"/>
      <c r="I53" s="209"/>
      <c r="J53" s="209"/>
      <c r="K53" s="209"/>
      <c r="L53" s="209"/>
      <c r="M53" s="209"/>
      <c r="N53" s="209"/>
      <c r="O53" s="209"/>
      <c r="P53" s="209"/>
      <c r="Q53" s="209"/>
      <c r="R53" s="210"/>
      <c r="S53" s="171"/>
      <c r="T53" s="209"/>
      <c r="U53" s="209"/>
      <c r="V53" s="209"/>
      <c r="X53" s="154"/>
      <c r="Y53" s="21"/>
      <c r="Z53" s="21"/>
      <c r="AA53" s="21"/>
      <c r="AB53" s="21"/>
      <c r="AC53" s="21"/>
      <c r="AD53" s="21"/>
      <c r="AE53" s="21"/>
      <c r="AF53" s="21"/>
      <c r="AG53" s="22"/>
      <c r="AH53" s="3"/>
      <c r="AI53" s="71"/>
      <c r="AJ53" s="54" t="s">
        <v>25</v>
      </c>
      <c r="AK53" s="54" t="s">
        <v>79</v>
      </c>
      <c r="AL53" s="54" t="s">
        <v>80</v>
      </c>
      <c r="AM53" s="54" t="s">
        <v>85</v>
      </c>
      <c r="AN53" s="54" t="s">
        <v>89</v>
      </c>
      <c r="AO53" s="70"/>
    </row>
    <row r="54" spans="1:41">
      <c r="A54" s="46"/>
      <c r="B54" s="162"/>
      <c r="C54" s="209"/>
      <c r="D54" s="209"/>
      <c r="E54" s="209"/>
      <c r="F54" s="209"/>
      <c r="G54" s="209"/>
      <c r="H54" s="209"/>
      <c r="I54" s="209"/>
      <c r="J54" s="209"/>
      <c r="K54" s="209"/>
      <c r="L54" s="209"/>
      <c r="M54" s="209"/>
      <c r="N54" s="209"/>
      <c r="O54" s="209"/>
      <c r="P54" s="209"/>
      <c r="Q54" s="209"/>
      <c r="R54" s="210"/>
      <c r="S54" s="171"/>
      <c r="T54" s="209"/>
      <c r="U54" s="209"/>
      <c r="V54" s="209"/>
      <c r="X54" s="23"/>
      <c r="Y54" s="3"/>
      <c r="Z54" s="3"/>
      <c r="AA54" s="3"/>
      <c r="AB54" s="3"/>
      <c r="AC54" s="3"/>
      <c r="AD54" s="3"/>
      <c r="AE54" s="3"/>
      <c r="AF54" s="3"/>
      <c r="AG54" s="24"/>
      <c r="AH54" s="3"/>
      <c r="AI54" s="71"/>
      <c r="AJ54" s="56" t="s">
        <v>27</v>
      </c>
      <c r="AK54" s="59">
        <f>I54</f>
        <v>0</v>
      </c>
      <c r="AL54" s="59">
        <f>K54</f>
        <v>0</v>
      </c>
      <c r="AM54" s="59">
        <f t="shared" ref="AM54:AM60" si="28">IF($U$13&gt;0,T54,0)</f>
        <v>0</v>
      </c>
      <c r="AN54" s="59">
        <f t="shared" ref="AN54:AN60" si="29">IF(E54&gt;8,8,E54)</f>
        <v>0</v>
      </c>
      <c r="AO54" s="70"/>
    </row>
    <row r="55" spans="1:41">
      <c r="A55" s="46"/>
      <c r="B55" s="162"/>
      <c r="C55" s="209"/>
      <c r="D55" s="209"/>
      <c r="E55" s="209"/>
      <c r="F55" s="209"/>
      <c r="G55" s="209"/>
      <c r="H55" s="209"/>
      <c r="I55" s="209"/>
      <c r="J55" s="209"/>
      <c r="K55" s="209"/>
      <c r="L55" s="209"/>
      <c r="M55" s="209"/>
      <c r="N55" s="209"/>
      <c r="O55" s="209"/>
      <c r="P55" s="209"/>
      <c r="Q55" s="209"/>
      <c r="R55" s="210"/>
      <c r="S55" s="171"/>
      <c r="T55" s="209"/>
      <c r="U55" s="209"/>
      <c r="V55" s="209"/>
      <c r="X55" s="23"/>
      <c r="Y55" s="33"/>
      <c r="Z55" s="33"/>
      <c r="AA55" s="33"/>
      <c r="AB55" s="33"/>
      <c r="AC55" s="33"/>
      <c r="AD55" s="33"/>
      <c r="AE55" s="33"/>
      <c r="AF55" s="34"/>
      <c r="AG55" s="24"/>
      <c r="AH55" s="4"/>
      <c r="AI55" s="71"/>
      <c r="AJ55" s="56" t="s">
        <v>28</v>
      </c>
      <c r="AK55" s="59">
        <f t="shared" ref="AK55:AK60" si="30">I55</f>
        <v>0</v>
      </c>
      <c r="AL55" s="59">
        <f t="shared" ref="AL55:AL60" si="31">K55</f>
        <v>0</v>
      </c>
      <c r="AM55" s="59">
        <f t="shared" si="28"/>
        <v>0</v>
      </c>
      <c r="AN55" s="59">
        <f t="shared" si="29"/>
        <v>0</v>
      </c>
      <c r="AO55" s="70"/>
    </row>
    <row r="56" spans="1:41">
      <c r="A56" s="46"/>
      <c r="B56" s="162"/>
      <c r="C56" s="209"/>
      <c r="D56" s="209"/>
      <c r="E56" s="209"/>
      <c r="F56" s="209"/>
      <c r="G56" s="209"/>
      <c r="H56" s="209"/>
      <c r="I56" s="209"/>
      <c r="J56" s="209"/>
      <c r="K56" s="209"/>
      <c r="L56" s="209"/>
      <c r="M56" s="209"/>
      <c r="N56" s="209"/>
      <c r="O56" s="209"/>
      <c r="P56" s="209"/>
      <c r="Q56" s="209"/>
      <c r="R56" s="210"/>
      <c r="S56" s="171"/>
      <c r="T56" s="209"/>
      <c r="U56" s="209"/>
      <c r="V56" s="209"/>
      <c r="X56" s="23"/>
      <c r="Y56" s="3" t="s">
        <v>37</v>
      </c>
      <c r="Z56" s="3"/>
      <c r="AA56" s="3"/>
      <c r="AB56" s="3"/>
      <c r="AC56" s="3"/>
      <c r="AD56" s="3"/>
      <c r="AE56" s="3" t="s">
        <v>26</v>
      </c>
      <c r="AF56" s="3"/>
      <c r="AG56" s="24"/>
      <c r="AH56" s="4"/>
      <c r="AI56" s="71"/>
      <c r="AJ56" s="56" t="s">
        <v>29</v>
      </c>
      <c r="AK56" s="59">
        <f t="shared" si="30"/>
        <v>0</v>
      </c>
      <c r="AL56" s="59">
        <f t="shared" si="31"/>
        <v>0</v>
      </c>
      <c r="AM56" s="59">
        <f t="shared" si="28"/>
        <v>0</v>
      </c>
      <c r="AN56" s="59">
        <f t="shared" si="29"/>
        <v>0</v>
      </c>
      <c r="AO56" s="70"/>
    </row>
    <row r="57" spans="1:41" ht="12.75" customHeight="1">
      <c r="A57" s="46"/>
      <c r="B57" s="162"/>
      <c r="C57" s="209"/>
      <c r="D57" s="209"/>
      <c r="E57" s="209"/>
      <c r="F57" s="209"/>
      <c r="G57" s="209"/>
      <c r="H57" s="209"/>
      <c r="I57" s="209"/>
      <c r="J57" s="209"/>
      <c r="K57" s="209"/>
      <c r="L57" s="209"/>
      <c r="M57" s="209"/>
      <c r="N57" s="209"/>
      <c r="O57" s="209"/>
      <c r="P57" s="209"/>
      <c r="Q57" s="209"/>
      <c r="R57" s="210"/>
      <c r="S57" s="171"/>
      <c r="T57" s="209"/>
      <c r="U57" s="209"/>
      <c r="V57" s="209"/>
      <c r="X57" s="23"/>
      <c r="Y57" s="375" t="s">
        <v>82</v>
      </c>
      <c r="Z57" s="375"/>
      <c r="AA57" s="375"/>
      <c r="AB57" s="375"/>
      <c r="AC57" s="375"/>
      <c r="AD57" s="375"/>
      <c r="AE57" s="375"/>
      <c r="AF57" s="375"/>
      <c r="AG57" s="25"/>
      <c r="AH57" s="3"/>
      <c r="AI57" s="71"/>
      <c r="AJ57" s="56" t="s">
        <v>30</v>
      </c>
      <c r="AK57" s="59">
        <f t="shared" si="30"/>
        <v>0</v>
      </c>
      <c r="AL57" s="59">
        <f t="shared" si="31"/>
        <v>0</v>
      </c>
      <c r="AM57" s="59">
        <f t="shared" si="28"/>
        <v>0</v>
      </c>
      <c r="AN57" s="59">
        <f t="shared" si="29"/>
        <v>0</v>
      </c>
      <c r="AO57" s="70"/>
    </row>
    <row r="58" spans="1:41" ht="12.75" customHeight="1">
      <c r="A58" s="46"/>
      <c r="B58" s="162"/>
      <c r="C58" s="209"/>
      <c r="D58" s="209"/>
      <c r="E58" s="209"/>
      <c r="F58" s="209"/>
      <c r="G58" s="209"/>
      <c r="H58" s="209"/>
      <c r="I58" s="209"/>
      <c r="J58" s="209"/>
      <c r="K58" s="209"/>
      <c r="L58" s="209"/>
      <c r="M58" s="209"/>
      <c r="N58" s="209"/>
      <c r="O58" s="209"/>
      <c r="P58" s="209"/>
      <c r="Q58" s="209"/>
      <c r="R58" s="210"/>
      <c r="S58" s="171"/>
      <c r="T58" s="209"/>
      <c r="U58" s="209"/>
      <c r="V58" s="209"/>
      <c r="X58" s="23"/>
      <c r="Y58" s="375"/>
      <c r="Z58" s="375"/>
      <c r="AA58" s="375"/>
      <c r="AB58" s="375"/>
      <c r="AC58" s="375"/>
      <c r="AD58" s="375"/>
      <c r="AE58" s="375"/>
      <c r="AF58" s="375"/>
      <c r="AG58" s="25"/>
      <c r="AH58" s="3"/>
      <c r="AI58" s="71"/>
      <c r="AJ58" s="56" t="s">
        <v>31</v>
      </c>
      <c r="AK58" s="59">
        <f t="shared" si="30"/>
        <v>0</v>
      </c>
      <c r="AL58" s="59">
        <f t="shared" si="31"/>
        <v>0</v>
      </c>
      <c r="AM58" s="59">
        <f t="shared" si="28"/>
        <v>0</v>
      </c>
      <c r="AN58" s="59">
        <f t="shared" si="29"/>
        <v>0</v>
      </c>
      <c r="AO58" s="70"/>
    </row>
    <row r="59" spans="1:41">
      <c r="A59" s="46"/>
      <c r="B59" s="162"/>
      <c r="C59" s="209"/>
      <c r="D59" s="209"/>
      <c r="E59" s="209"/>
      <c r="F59" s="209"/>
      <c r="G59" s="209"/>
      <c r="H59" s="209"/>
      <c r="I59" s="209"/>
      <c r="J59" s="209"/>
      <c r="K59" s="209"/>
      <c r="L59" s="209"/>
      <c r="M59" s="209"/>
      <c r="N59" s="209"/>
      <c r="O59" s="209"/>
      <c r="P59" s="209"/>
      <c r="Q59" s="209"/>
      <c r="R59" s="210"/>
      <c r="S59" s="171"/>
      <c r="T59" s="209"/>
      <c r="U59" s="209"/>
      <c r="V59" s="209"/>
      <c r="X59" s="23"/>
      <c r="Y59" s="3"/>
      <c r="Z59" s="3"/>
      <c r="AA59" s="3"/>
      <c r="AB59" s="3"/>
      <c r="AC59" s="3"/>
      <c r="AD59" s="3"/>
      <c r="AE59" s="3"/>
      <c r="AF59" s="3"/>
      <c r="AG59" s="24"/>
      <c r="AH59" s="3"/>
      <c r="AI59" s="71"/>
      <c r="AJ59" s="56" t="s">
        <v>32</v>
      </c>
      <c r="AK59" s="59">
        <f t="shared" si="30"/>
        <v>0</v>
      </c>
      <c r="AL59" s="59">
        <f t="shared" si="31"/>
        <v>0</v>
      </c>
      <c r="AM59" s="59">
        <f t="shared" si="28"/>
        <v>0</v>
      </c>
      <c r="AN59" s="59">
        <f t="shared" si="29"/>
        <v>0</v>
      </c>
      <c r="AO59" s="70"/>
    </row>
    <row r="60" spans="1:41">
      <c r="A60" s="46"/>
      <c r="B60" s="162"/>
      <c r="C60" s="209"/>
      <c r="D60" s="209"/>
      <c r="E60" s="209"/>
      <c r="F60" s="209"/>
      <c r="G60" s="209"/>
      <c r="H60" s="209"/>
      <c r="I60" s="209"/>
      <c r="J60" s="209"/>
      <c r="K60" s="209"/>
      <c r="L60" s="209"/>
      <c r="M60" s="209"/>
      <c r="N60" s="209"/>
      <c r="O60" s="209"/>
      <c r="P60" s="209"/>
      <c r="Q60" s="209"/>
      <c r="R60" s="210"/>
      <c r="S60" s="171"/>
      <c r="T60" s="209"/>
      <c r="U60" s="209"/>
      <c r="V60" s="209"/>
      <c r="X60" s="23"/>
      <c r="Y60" s="3"/>
      <c r="Z60" s="3"/>
      <c r="AA60" s="3"/>
      <c r="AB60" s="3"/>
      <c r="AC60" s="3"/>
      <c r="AD60" s="3"/>
      <c r="AE60" s="3"/>
      <c r="AF60" s="3"/>
      <c r="AG60" s="24"/>
      <c r="AH60" s="3"/>
      <c r="AI60" s="71"/>
      <c r="AJ60" s="56" t="s">
        <v>33</v>
      </c>
      <c r="AK60" s="59">
        <f t="shared" si="30"/>
        <v>0</v>
      </c>
      <c r="AL60" s="59">
        <f t="shared" si="31"/>
        <v>0</v>
      </c>
      <c r="AM60" s="59">
        <f t="shared" si="28"/>
        <v>0</v>
      </c>
      <c r="AN60" s="59">
        <f t="shared" si="29"/>
        <v>0</v>
      </c>
      <c r="AO60" s="70"/>
    </row>
    <row r="61" spans="1:41">
      <c r="A61" s="208"/>
      <c r="B61" s="162"/>
      <c r="C61" s="209"/>
      <c r="D61" s="209"/>
      <c r="E61" s="209"/>
      <c r="F61" s="209"/>
      <c r="G61" s="209"/>
      <c r="H61" s="209"/>
      <c r="I61" s="209"/>
      <c r="J61" s="209"/>
      <c r="K61" s="209"/>
      <c r="L61" s="209"/>
      <c r="M61" s="209"/>
      <c r="N61" s="209"/>
      <c r="O61" s="209"/>
      <c r="P61" s="209"/>
      <c r="Q61" s="209"/>
      <c r="R61" s="210"/>
      <c r="S61" s="171"/>
      <c r="T61" s="209"/>
      <c r="U61" s="209"/>
      <c r="V61" s="209"/>
      <c r="X61" s="23"/>
      <c r="Y61" s="377"/>
      <c r="Z61" s="377"/>
      <c r="AA61" s="377"/>
      <c r="AB61" s="377"/>
      <c r="AC61" s="377"/>
      <c r="AD61" s="377"/>
      <c r="AE61" s="33"/>
      <c r="AF61" s="33"/>
      <c r="AG61" s="24"/>
      <c r="AH61" s="3"/>
      <c r="AI61" s="71"/>
      <c r="AJ61" s="56" t="s">
        <v>34</v>
      </c>
      <c r="AK61" s="207">
        <f>SUM(AK54:AK60)</f>
        <v>0</v>
      </c>
      <c r="AL61" s="207">
        <f t="shared" ref="AL61:AN61" si="32">SUM(AL54:AL60)</f>
        <v>0</v>
      </c>
      <c r="AM61" s="207">
        <f t="shared" si="32"/>
        <v>0</v>
      </c>
      <c r="AN61" s="207">
        <f t="shared" si="32"/>
        <v>0</v>
      </c>
      <c r="AO61" s="70"/>
    </row>
    <row r="62" spans="1:41">
      <c r="A62" s="171"/>
      <c r="B62" s="171"/>
      <c r="C62" s="171"/>
      <c r="D62" s="171"/>
      <c r="E62" s="171"/>
      <c r="F62" s="171"/>
      <c r="G62" s="171"/>
      <c r="H62" s="171"/>
      <c r="I62" s="171"/>
      <c r="J62" s="171"/>
      <c r="K62" s="171"/>
      <c r="L62" s="171"/>
      <c r="M62" s="171"/>
      <c r="N62" s="171"/>
      <c r="O62" s="171"/>
      <c r="P62" s="171"/>
      <c r="Q62" s="171"/>
      <c r="R62" s="171"/>
      <c r="S62" s="171"/>
      <c r="T62" s="171"/>
      <c r="U62" s="171"/>
      <c r="V62" s="171"/>
      <c r="X62" s="23"/>
      <c r="Y62" s="1" t="s">
        <v>83</v>
      </c>
      <c r="Z62" s="1"/>
      <c r="AA62" s="1"/>
      <c r="AB62" s="1"/>
      <c r="AC62" s="1"/>
      <c r="AD62" s="1"/>
      <c r="AE62" s="3" t="s">
        <v>26</v>
      </c>
      <c r="AF62" s="3"/>
      <c r="AG62" s="24"/>
      <c r="AH62" s="3"/>
      <c r="AI62" s="71"/>
      <c r="AJ62" s="70"/>
      <c r="AK62" s="70"/>
      <c r="AL62" s="70"/>
      <c r="AM62" s="70"/>
      <c r="AN62" s="70"/>
      <c r="AO62" s="70"/>
    </row>
    <row r="63" spans="1:41">
      <c r="A63" s="378" t="s">
        <v>45</v>
      </c>
      <c r="B63" s="378"/>
      <c r="C63" s="378"/>
      <c r="D63" s="378"/>
      <c r="E63" s="378"/>
      <c r="F63" s="378"/>
      <c r="G63" s="378"/>
      <c r="H63" s="378"/>
      <c r="I63" s="378"/>
      <c r="J63" s="378"/>
      <c r="K63" s="378"/>
      <c r="L63" s="378"/>
      <c r="M63" s="378"/>
      <c r="N63" s="378"/>
      <c r="O63" s="378"/>
      <c r="P63" s="378"/>
      <c r="Q63" s="378"/>
      <c r="R63" s="378"/>
      <c r="X63" s="23"/>
      <c r="Y63" s="3"/>
      <c r="Z63" s="3"/>
      <c r="AA63" s="3"/>
      <c r="AB63" s="3"/>
      <c r="AC63" s="3"/>
      <c r="AD63" s="3"/>
      <c r="AE63" s="3"/>
      <c r="AF63" s="3"/>
      <c r="AG63" s="24"/>
      <c r="AH63" s="3"/>
      <c r="AI63" s="76"/>
      <c r="AJ63" s="77"/>
      <c r="AK63" s="77"/>
      <c r="AL63" s="77"/>
      <c r="AM63" s="77"/>
      <c r="AN63" s="77"/>
      <c r="AO63" s="77"/>
    </row>
    <row r="64" spans="1:41" ht="13.5" thickBot="1">
      <c r="A64" s="373" t="s">
        <v>67</v>
      </c>
      <c r="B64" s="373"/>
      <c r="C64" s="373"/>
      <c r="D64" s="373"/>
      <c r="E64" s="373"/>
      <c r="F64" s="373"/>
      <c r="G64" s="373"/>
      <c r="H64" s="373"/>
      <c r="I64" s="373"/>
      <c r="J64" s="373"/>
      <c r="K64" s="373"/>
      <c r="L64" s="373"/>
      <c r="M64" s="373"/>
      <c r="N64" s="373"/>
      <c r="O64" s="373"/>
      <c r="P64" s="373"/>
      <c r="Q64" s="373"/>
      <c r="R64" s="373"/>
      <c r="X64" s="26"/>
      <c r="Y64" s="27"/>
      <c r="Z64" s="27"/>
      <c r="AA64" s="27"/>
      <c r="AB64" s="27"/>
      <c r="AC64" s="27"/>
      <c r="AD64" s="27"/>
      <c r="AE64" s="27"/>
      <c r="AF64" s="27"/>
      <c r="AG64" s="28"/>
    </row>
    <row r="65" spans="1:33" ht="12.75" customHeight="1" thickTop="1">
      <c r="A65" s="29"/>
      <c r="B65" s="2" t="s">
        <v>71</v>
      </c>
      <c r="E65" s="108"/>
      <c r="F65" s="153" t="s">
        <v>252</v>
      </c>
      <c r="G65" s="108"/>
      <c r="H65" s="108"/>
      <c r="I65" s="108"/>
      <c r="J65" s="108"/>
      <c r="T65" s="3"/>
      <c r="U65" s="3"/>
      <c r="V65" s="3"/>
      <c r="W65" s="3"/>
      <c r="X65" s="3"/>
      <c r="Y65" s="3"/>
      <c r="Z65" s="3"/>
      <c r="AA65" s="3"/>
      <c r="AB65" s="3"/>
      <c r="AC65" s="3"/>
      <c r="AD65" s="3"/>
      <c r="AE65" s="3"/>
      <c r="AF65" s="3"/>
      <c r="AG65" s="3"/>
    </row>
  </sheetData>
  <sheetProtection sheet="1" selectLockedCells="1"/>
  <protectedRanges>
    <protectedRange sqref="Y4 Y7 AD4 AB10 AE10 C6:C12 AD7:AF7 AH14 C18:C24 C30:C36 C42:C48 C54:C60" name="Range1"/>
    <protectedRange sqref="AE27 AB13 AG13" name="Range1_3"/>
  </protectedRanges>
  <mergeCells count="87">
    <mergeCell ref="A64:R64"/>
    <mergeCell ref="AK52:AN52"/>
    <mergeCell ref="Y57:AF58"/>
    <mergeCell ref="Y61:AD61"/>
    <mergeCell ref="A63:R63"/>
    <mergeCell ref="Z46:AC46"/>
    <mergeCell ref="Z47:AC47"/>
    <mergeCell ref="Z48:AC48"/>
    <mergeCell ref="Z49:AC49"/>
    <mergeCell ref="Z50:AA50"/>
    <mergeCell ref="AK40:AN40"/>
    <mergeCell ref="Q41:R41"/>
    <mergeCell ref="Z41:AC41"/>
    <mergeCell ref="Z42:AC42"/>
    <mergeCell ref="Z43:AC43"/>
    <mergeCell ref="Z39:AC39"/>
    <mergeCell ref="A40:B40"/>
    <mergeCell ref="C40:H40"/>
    <mergeCell ref="I40:J40"/>
    <mergeCell ref="K40:R40"/>
    <mergeCell ref="T40:V40"/>
    <mergeCell ref="Z40:AC40"/>
    <mergeCell ref="Z38:AC38"/>
    <mergeCell ref="AK28:AN28"/>
    <mergeCell ref="Q29:R29"/>
    <mergeCell ref="Z29:AC29"/>
    <mergeCell ref="Z30:AC30"/>
    <mergeCell ref="Z31:AC31"/>
    <mergeCell ref="Z32:AC32"/>
    <mergeCell ref="Z33:AC33"/>
    <mergeCell ref="Z34:AC34"/>
    <mergeCell ref="Z35:AC35"/>
    <mergeCell ref="Z36:AC36"/>
    <mergeCell ref="Z37:AC37"/>
    <mergeCell ref="Z27:AC27"/>
    <mergeCell ref="A28:B28"/>
    <mergeCell ref="C28:H28"/>
    <mergeCell ref="I28:J28"/>
    <mergeCell ref="K28:R28"/>
    <mergeCell ref="T28:V28"/>
    <mergeCell ref="Z28:AC28"/>
    <mergeCell ref="Z26:AC26"/>
    <mergeCell ref="AK16:AN16"/>
    <mergeCell ref="Q17:R17"/>
    <mergeCell ref="Y17:AA17"/>
    <mergeCell ref="AD17:AE17"/>
    <mergeCell ref="Z22:AC22"/>
    <mergeCell ref="Z23:AC23"/>
    <mergeCell ref="Z24:AC24"/>
    <mergeCell ref="Z25:AC25"/>
    <mergeCell ref="Y19:AF19"/>
    <mergeCell ref="Z21:AC21"/>
    <mergeCell ref="Y12:AB12"/>
    <mergeCell ref="AD12:AF12"/>
    <mergeCell ref="Y15:AA15"/>
    <mergeCell ref="AD15:AE15"/>
    <mergeCell ref="A16:B16"/>
    <mergeCell ref="C16:H16"/>
    <mergeCell ref="I16:J16"/>
    <mergeCell ref="K16:R16"/>
    <mergeCell ref="T16:V16"/>
    <mergeCell ref="Y16:AA16"/>
    <mergeCell ref="AD16:AE16"/>
    <mergeCell ref="Y13:AA13"/>
    <mergeCell ref="AD13:AE13"/>
    <mergeCell ref="Y14:AA14"/>
    <mergeCell ref="AD14:AE14"/>
    <mergeCell ref="Q5:R5"/>
    <mergeCell ref="Y6:AB6"/>
    <mergeCell ref="Y7:AB7"/>
    <mergeCell ref="Y9:Z9"/>
    <mergeCell ref="AB9:AC9"/>
    <mergeCell ref="A4:B4"/>
    <mergeCell ref="C4:H4"/>
    <mergeCell ref="I4:J4"/>
    <mergeCell ref="K4:R4"/>
    <mergeCell ref="T4:V4"/>
    <mergeCell ref="AE9:AF9"/>
    <mergeCell ref="Y10:Z10"/>
    <mergeCell ref="AB10:AC10"/>
    <mergeCell ref="AE10:AF10"/>
    <mergeCell ref="AJ2:AL2"/>
    <mergeCell ref="Y3:AB3"/>
    <mergeCell ref="AD3:AF3"/>
    <mergeCell ref="Y4:AB4"/>
    <mergeCell ref="AD4:AF4"/>
    <mergeCell ref="AK4:AN4"/>
  </mergeCells>
  <conditionalFormatting sqref="B18:B24 B30:B36 B6:B12 B42:B48">
    <cfRule type="cellIs" dxfId="135" priority="50" stopIfTrue="1" operator="equal">
      <formula>0</formula>
    </cfRule>
  </conditionalFormatting>
  <conditionalFormatting sqref="C13:H13 C25:H25 C37:H37 C49:H49 L25:Q25 L37:Q37 L49:Q49 J13 L13:Q13">
    <cfRule type="cellIs" dxfId="134" priority="49" stopIfTrue="1" operator="equal">
      <formula>0</formula>
    </cfRule>
  </conditionalFormatting>
  <conditionalFormatting sqref="J25">
    <cfRule type="cellIs" dxfId="133" priority="42" stopIfTrue="1" operator="equal">
      <formula>0</formula>
    </cfRule>
  </conditionalFormatting>
  <conditionalFormatting sqref="J37">
    <cfRule type="cellIs" dxfId="132" priority="41" stopIfTrue="1" operator="equal">
      <formula>0</formula>
    </cfRule>
  </conditionalFormatting>
  <conditionalFormatting sqref="J49">
    <cfRule type="cellIs" dxfId="131" priority="40" stopIfTrue="1" operator="equal">
      <formula>0</formula>
    </cfRule>
  </conditionalFormatting>
  <conditionalFormatting sqref="K25 K37 K49 K13">
    <cfRule type="cellIs" dxfId="130" priority="38" stopIfTrue="1" operator="equal">
      <formula>0</formula>
    </cfRule>
  </conditionalFormatting>
  <conditionalFormatting sqref="I13">
    <cfRule type="cellIs" dxfId="129" priority="37" stopIfTrue="1" operator="equal">
      <formula>0</formula>
    </cfRule>
  </conditionalFormatting>
  <conditionalFormatting sqref="I25">
    <cfRule type="cellIs" dxfId="128" priority="36" stopIfTrue="1" operator="equal">
      <formula>0</formula>
    </cfRule>
  </conditionalFormatting>
  <conditionalFormatting sqref="I49">
    <cfRule type="cellIs" dxfId="127" priority="34" stopIfTrue="1" operator="equal">
      <formula>0</formula>
    </cfRule>
  </conditionalFormatting>
  <conditionalFormatting sqref="T13:V13">
    <cfRule type="cellIs" dxfId="126" priority="32" stopIfTrue="1" operator="equal">
      <formula>0</formula>
    </cfRule>
  </conditionalFormatting>
  <conditionalFormatting sqref="T25:V25">
    <cfRule type="cellIs" dxfId="125" priority="31" stopIfTrue="1" operator="equal">
      <formula>0</formula>
    </cfRule>
  </conditionalFormatting>
  <conditionalFormatting sqref="T37:V37">
    <cfRule type="cellIs" dxfId="124" priority="30" stopIfTrue="1" operator="equal">
      <formula>0</formula>
    </cfRule>
  </conditionalFormatting>
  <conditionalFormatting sqref="T49:V49">
    <cfRule type="cellIs" dxfId="123" priority="29" stopIfTrue="1" operator="equal">
      <formula>0</formula>
    </cfRule>
  </conditionalFormatting>
  <conditionalFormatting sqref="B54:B60">
    <cfRule type="cellIs" dxfId="122" priority="26" stopIfTrue="1" operator="equal">
      <formula>0</formula>
    </cfRule>
  </conditionalFormatting>
  <conditionalFormatting sqref="B61">
    <cfRule type="cellIs" dxfId="121" priority="25" stopIfTrue="1" operator="equal">
      <formula>0</formula>
    </cfRule>
  </conditionalFormatting>
  <conditionalFormatting sqref="B53">
    <cfRule type="cellIs" dxfId="120" priority="24" stopIfTrue="1" operator="equal">
      <formula>0</formula>
    </cfRule>
  </conditionalFormatting>
  <conditionalFormatting sqref="I37">
    <cfRule type="cellIs" dxfId="119" priority="22" stopIfTrue="1" operator="equal">
      <formula>0</formula>
    </cfRule>
  </conditionalFormatting>
  <conditionalFormatting sqref="AB17">
    <cfRule type="cellIs" dxfId="118" priority="10" stopIfTrue="1" operator="lessThan">
      <formula>0</formula>
    </cfRule>
  </conditionalFormatting>
  <conditionalFormatting sqref="AE21:AF25 AE48:AF48 AE28:AF35 AF26 AE38:AF43 AE45:AF46">
    <cfRule type="cellIs" dxfId="117" priority="9" stopIfTrue="1" operator="equal">
      <formula>0</formula>
    </cfRule>
  </conditionalFormatting>
  <conditionalFormatting sqref="AE47:AF47">
    <cfRule type="cellIs" dxfId="116" priority="8" stopIfTrue="1" operator="equal">
      <formula>0</formula>
    </cfRule>
  </conditionalFormatting>
  <conditionalFormatting sqref="AE50:AF50">
    <cfRule type="cellIs" dxfId="115" priority="7" stopIfTrue="1" operator="equal">
      <formula>0</formula>
    </cfRule>
  </conditionalFormatting>
  <conditionalFormatting sqref="AE45:AF45">
    <cfRule type="expression" dxfId="114" priority="6" stopIfTrue="1">
      <formula>$AE$45:$AF$45=0</formula>
    </cfRule>
  </conditionalFormatting>
  <conditionalFormatting sqref="AE36:AF36">
    <cfRule type="cellIs" dxfId="113" priority="5" stopIfTrue="1" operator="equal">
      <formula>0</formula>
    </cfRule>
  </conditionalFormatting>
  <conditionalFormatting sqref="AE36:AF36">
    <cfRule type="expression" dxfId="112" priority="4" stopIfTrue="1">
      <formula>$AE$45:$AF$45=0</formula>
    </cfRule>
  </conditionalFormatting>
  <conditionalFormatting sqref="AE49:AF49">
    <cfRule type="cellIs" dxfId="111" priority="3" stopIfTrue="1" operator="equal">
      <formula>0</formula>
    </cfRule>
  </conditionalFormatting>
  <conditionalFormatting sqref="AE26">
    <cfRule type="cellIs" dxfId="110" priority="2" stopIfTrue="1" operator="equal">
      <formula>0</formula>
    </cfRule>
  </conditionalFormatting>
  <conditionalFormatting sqref="AE44:AF44">
    <cfRule type="cellIs" dxfId="109" priority="1" stopIfTrue="1" operator="equal">
      <formula>0</formula>
    </cfRule>
  </conditionalFormatting>
  <dataValidations count="6">
    <dataValidation allowBlank="1" showInputMessage="1" sqref="AB10"/>
    <dataValidation type="decimal" allowBlank="1" showInputMessage="1" showErrorMessage="1" sqref="AH14 AE27 AB13 AG13">
      <formula1>0</formula1>
      <formula2>300</formula2>
    </dataValidation>
    <dataValidation type="decimal" allowBlank="1" showInputMessage="1" showErrorMessage="1" sqref="AD7">
      <formula1>0</formula1>
      <formula2>2</formula2>
    </dataValidation>
    <dataValidation type="decimal" allowBlank="1" showInputMessage="1" showErrorMessage="1" errorTitle="Invalid Data Type" error="Please enter a number between 0 and 24." sqref="C18:C24 C42:C48 C30:C36 C6:C12 C54:C60">
      <formula1>0</formula1>
      <formula2>24</formula2>
    </dataValidation>
    <dataValidation type="date" allowBlank="1" showInputMessage="1" sqref="AE10">
      <formula1>1</formula1>
      <formula2>73050</formula2>
    </dataValidation>
    <dataValidation type="list" allowBlank="1" showInputMessage="1" showErrorMessage="1" sqref="R54:R60">
      <formula1>$B$18:$B$24</formula1>
    </dataValidation>
  </dataValidations>
  <hyperlinks>
    <hyperlink ref="F65" r:id="rId1" display="http://web.uncg.edu/hrs/PolicyManuals/StaffManual/Section5/"/>
  </hyperlinks>
  <printOptions horizontalCentered="1" verticalCentered="1"/>
  <pageMargins left="0.25" right="0.25" top="0.25" bottom="0.25" header="0.3" footer="0.3"/>
  <pageSetup scale="56" orientation="landscape" r:id="rId2"/>
  <headerFooter alignWithMargins="0">
    <oddHeader>&amp;C&amp;"Arial,Bold"&amp;11The University of North Carolina at Greensboro 
Monthly Time &amp; Leave Record 
For SHRA Non-Exempt Employees</oddHeader>
    <oddFooter>&amp;L&amp;"Arial,Italic"rv: 12/4/2017</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Validation!$B$18:$B$24</xm:f>
          </x14:formula1>
          <xm:sqref>R6:R12 R18:R24 R30:R36 R42:R48</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3" tint="0.79998168889431442"/>
    <pageSetUpPr fitToPage="1"/>
  </sheetPr>
  <dimension ref="A2:AP65"/>
  <sheetViews>
    <sheetView showGridLines="0" zoomScale="80" zoomScaleNormal="80" zoomScalePageLayoutView="70" workbookViewId="0">
      <selection activeCell="M60" sqref="M60"/>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33" t="s">
        <v>103</v>
      </c>
      <c r="AK2" s="333"/>
      <c r="AL2" s="333"/>
      <c r="AM2" s="226"/>
      <c r="AN2" s="66"/>
      <c r="AO2" s="66"/>
    </row>
    <row r="3" spans="1:42" ht="13.5" thickBot="1">
      <c r="A3" s="3"/>
      <c r="B3" s="3"/>
      <c r="C3" s="3"/>
      <c r="D3" s="3"/>
      <c r="E3" s="3"/>
      <c r="F3" s="3"/>
      <c r="G3" s="3"/>
      <c r="H3" s="1"/>
      <c r="I3" s="110"/>
      <c r="J3" s="45"/>
      <c r="K3" s="3"/>
      <c r="L3" s="3"/>
      <c r="M3" s="3"/>
      <c r="N3" s="109"/>
      <c r="O3" s="109"/>
      <c r="P3" s="109"/>
      <c r="Q3" s="46"/>
      <c r="R3" s="3"/>
      <c r="S3" s="1"/>
      <c r="Y3" s="328" t="s">
        <v>16</v>
      </c>
      <c r="Z3" s="328"/>
      <c r="AA3" s="328"/>
      <c r="AB3" s="328"/>
      <c r="AC3" s="19"/>
      <c r="AD3" s="328" t="s">
        <v>17</v>
      </c>
      <c r="AE3" s="328"/>
      <c r="AF3" s="328"/>
      <c r="AG3" s="19"/>
      <c r="AH3" s="19"/>
      <c r="AI3" s="67"/>
      <c r="AJ3" s="68"/>
      <c r="AK3" s="69"/>
      <c r="AL3" s="69"/>
      <c r="AM3" s="69"/>
      <c r="AN3" s="70"/>
      <c r="AO3" s="70"/>
    </row>
    <row r="4" spans="1:42" ht="12.75" customHeight="1" thickTop="1">
      <c r="A4" s="334" t="s">
        <v>22</v>
      </c>
      <c r="B4" s="334"/>
      <c r="C4" s="335" t="s">
        <v>185</v>
      </c>
      <c r="D4" s="336"/>
      <c r="E4" s="336"/>
      <c r="F4" s="336"/>
      <c r="G4" s="336"/>
      <c r="H4" s="337"/>
      <c r="I4" s="338" t="s">
        <v>184</v>
      </c>
      <c r="J4" s="339"/>
      <c r="K4" s="340" t="s">
        <v>104</v>
      </c>
      <c r="L4" s="341"/>
      <c r="M4" s="341"/>
      <c r="N4" s="341"/>
      <c r="O4" s="341"/>
      <c r="P4" s="341"/>
      <c r="Q4" s="341"/>
      <c r="R4" s="342"/>
      <c r="S4" s="48"/>
      <c r="T4" s="343" t="s">
        <v>115</v>
      </c>
      <c r="U4" s="344"/>
      <c r="V4" s="345"/>
      <c r="Y4" s="316" t="str">
        <f>'Timesheet Setup'!G7</f>
        <v xml:space="preserve">Spiro </v>
      </c>
      <c r="Z4" s="317"/>
      <c r="AA4" s="317"/>
      <c r="AB4" s="318"/>
      <c r="AC4" s="3"/>
      <c r="AD4" s="316">
        <f>'Timesheet Setup'!G9</f>
        <v>123456789</v>
      </c>
      <c r="AE4" s="317"/>
      <c r="AF4" s="318"/>
      <c r="AG4" s="3"/>
      <c r="AH4" s="3"/>
      <c r="AI4" s="67"/>
      <c r="AJ4" s="54" t="s">
        <v>22</v>
      </c>
      <c r="AK4" s="312" t="s">
        <v>78</v>
      </c>
      <c r="AL4" s="313"/>
      <c r="AM4" s="313"/>
      <c r="AN4" s="314"/>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12" t="s">
        <v>94</v>
      </c>
      <c r="R5" s="314"/>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42946</v>
      </c>
      <c r="C6" s="58"/>
      <c r="D6" s="102"/>
      <c r="E6" s="102"/>
      <c r="F6" s="102"/>
      <c r="G6" s="102"/>
      <c r="H6" s="192"/>
      <c r="I6" s="113"/>
      <c r="J6" s="105"/>
      <c r="K6" s="102"/>
      <c r="L6" s="103"/>
      <c r="M6" s="102"/>
      <c r="N6" s="102"/>
      <c r="O6" s="102"/>
      <c r="P6" s="102"/>
      <c r="Q6" s="102"/>
      <c r="R6" s="104"/>
      <c r="S6" s="6"/>
      <c r="T6" s="113"/>
      <c r="U6" s="230"/>
      <c r="V6" s="228"/>
      <c r="Y6" s="315" t="s">
        <v>55</v>
      </c>
      <c r="Z6" s="315"/>
      <c r="AA6" s="315"/>
      <c r="AB6" s="315"/>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42947</v>
      </c>
      <c r="C7" s="58"/>
      <c r="D7" s="102"/>
      <c r="E7" s="102"/>
      <c r="F7" s="102"/>
      <c r="G7" s="102"/>
      <c r="H7" s="192"/>
      <c r="I7" s="113"/>
      <c r="J7" s="105"/>
      <c r="K7" s="102"/>
      <c r="L7" s="103"/>
      <c r="M7" s="102"/>
      <c r="N7" s="102"/>
      <c r="O7" s="102"/>
      <c r="P7" s="102"/>
      <c r="Q7" s="102"/>
      <c r="R7" s="104"/>
      <c r="S7" s="6"/>
      <c r="T7" s="113"/>
      <c r="U7" s="230"/>
      <c r="V7" s="228"/>
      <c r="Y7" s="316">
        <f>'Timesheet Setup'!G11</f>
        <v>58401</v>
      </c>
      <c r="Z7" s="317"/>
      <c r="AA7" s="317"/>
      <c r="AB7" s="318"/>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42948</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42949</v>
      </c>
      <c r="C9" s="58"/>
      <c r="D9" s="102"/>
      <c r="E9" s="102"/>
      <c r="F9" s="102"/>
      <c r="G9" s="102"/>
      <c r="H9" s="192"/>
      <c r="I9" s="113"/>
      <c r="J9" s="105"/>
      <c r="K9" s="102"/>
      <c r="L9" s="103"/>
      <c r="M9" s="102"/>
      <c r="N9" s="102"/>
      <c r="O9" s="102"/>
      <c r="P9" s="102"/>
      <c r="Q9" s="102"/>
      <c r="R9" s="104"/>
      <c r="S9" s="6"/>
      <c r="T9" s="113"/>
      <c r="U9" s="230"/>
      <c r="V9" s="228"/>
      <c r="Y9" s="327" t="s">
        <v>92</v>
      </c>
      <c r="Z9" s="327"/>
      <c r="AA9" s="3"/>
      <c r="AB9" s="328" t="s">
        <v>75</v>
      </c>
      <c r="AC9" s="328"/>
      <c r="AD9" s="3"/>
      <c r="AE9" s="328" t="s">
        <v>76</v>
      </c>
      <c r="AF9" s="328"/>
      <c r="AG9" s="3"/>
      <c r="AH9" s="3"/>
      <c r="AI9" s="72"/>
      <c r="AJ9" s="56" t="s">
        <v>30</v>
      </c>
      <c r="AK9" s="59">
        <f t="shared" si="2"/>
        <v>0</v>
      </c>
      <c r="AL9" s="59">
        <f t="shared" si="3"/>
        <v>0</v>
      </c>
      <c r="AM9" s="59">
        <f t="shared" si="0"/>
        <v>0</v>
      </c>
      <c r="AN9" s="59">
        <f t="shared" si="1"/>
        <v>0</v>
      </c>
      <c r="AO9" s="70"/>
    </row>
    <row r="10" spans="1:42">
      <c r="A10" s="56" t="s">
        <v>31</v>
      </c>
      <c r="B10" s="57">
        <f>IF(WEEKDAY($AB$10)=5,$AB$10,IF(B9&lt;&gt;0,B9+1,0))</f>
        <v>42950</v>
      </c>
      <c r="C10" s="58"/>
      <c r="D10" s="102"/>
      <c r="E10" s="102"/>
      <c r="F10" s="102"/>
      <c r="G10" s="102"/>
      <c r="H10" s="192"/>
      <c r="I10" s="113"/>
      <c r="J10" s="105"/>
      <c r="K10" s="102"/>
      <c r="L10" s="103"/>
      <c r="M10" s="102"/>
      <c r="N10" s="102"/>
      <c r="O10" s="102"/>
      <c r="P10" s="102"/>
      <c r="Q10" s="102"/>
      <c r="R10" s="104"/>
      <c r="S10" s="6"/>
      <c r="T10" s="113"/>
      <c r="U10" s="230"/>
      <c r="V10" s="228"/>
      <c r="Y10" s="329" t="str">
        <f>Validation!B12</f>
        <v>September (2017)</v>
      </c>
      <c r="Z10" s="330"/>
      <c r="AA10" s="3"/>
      <c r="AB10" s="331">
        <f>VLOOKUP(Y10,Validation!B4:F15,2,FALSE)</f>
        <v>42946</v>
      </c>
      <c r="AC10" s="332"/>
      <c r="AD10" s="3"/>
      <c r="AE10" s="331">
        <f>VLOOKUP(Y10,Validation!B4:F15,4,FALSE)</f>
        <v>42980</v>
      </c>
      <c r="AF10" s="332"/>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42951</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42952</v>
      </c>
      <c r="C12" s="58"/>
      <c r="D12" s="102"/>
      <c r="E12" s="102"/>
      <c r="F12" s="102"/>
      <c r="G12" s="102"/>
      <c r="H12" s="192"/>
      <c r="I12" s="113"/>
      <c r="J12" s="105"/>
      <c r="K12" s="102"/>
      <c r="L12" s="103"/>
      <c r="M12" s="102"/>
      <c r="N12" s="102"/>
      <c r="O12" s="102"/>
      <c r="P12" s="102"/>
      <c r="Q12" s="102"/>
      <c r="R12" s="104"/>
      <c r="S12" s="6"/>
      <c r="T12" s="113"/>
      <c r="U12" s="230"/>
      <c r="V12" s="228"/>
      <c r="W12" s="3"/>
      <c r="X12" s="1"/>
      <c r="Y12" s="319" t="s">
        <v>179</v>
      </c>
      <c r="Z12" s="320"/>
      <c r="AA12" s="320"/>
      <c r="AB12" s="321"/>
      <c r="AC12" s="165"/>
      <c r="AD12" s="322" t="s">
        <v>115</v>
      </c>
      <c r="AE12" s="323"/>
      <c r="AF12" s="324"/>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25" t="s">
        <v>158</v>
      </c>
      <c r="Z13" s="326"/>
      <c r="AA13" s="326"/>
      <c r="AB13" s="156">
        <f>August!AB17</f>
        <v>0</v>
      </c>
      <c r="AC13" s="166"/>
      <c r="AD13" s="325" t="s">
        <v>162</v>
      </c>
      <c r="AE13" s="326"/>
      <c r="AF13" s="156">
        <f>August!AF17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10" t="s">
        <v>159</v>
      </c>
      <c r="Z14" s="311"/>
      <c r="AA14" s="311"/>
      <c r="AB14" s="99">
        <f>AE25</f>
        <v>0</v>
      </c>
      <c r="AC14" s="167"/>
      <c r="AD14" s="310" t="s">
        <v>166</v>
      </c>
      <c r="AE14" s="311"/>
      <c r="AF14" s="164">
        <f>AE46</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10" t="s">
        <v>160</v>
      </c>
      <c r="Z15" s="311"/>
      <c r="AA15" s="311"/>
      <c r="AB15" s="99">
        <f>AE24</f>
        <v>0</v>
      </c>
      <c r="AC15" s="168"/>
      <c r="AD15" s="310" t="s">
        <v>163</v>
      </c>
      <c r="AE15" s="311"/>
      <c r="AF15" s="164">
        <f>AE47</f>
        <v>0</v>
      </c>
      <c r="AG15" s="3"/>
      <c r="AH15" s="47"/>
      <c r="AI15" s="71"/>
      <c r="AJ15" s="70"/>
      <c r="AK15" s="74"/>
      <c r="AL15" s="74"/>
      <c r="AM15" s="74"/>
      <c r="AN15" s="70"/>
      <c r="AO15" s="70"/>
    </row>
    <row r="16" spans="1:42" ht="12.75" customHeight="1" thickTop="1">
      <c r="A16" s="334" t="s">
        <v>23</v>
      </c>
      <c r="B16" s="334"/>
      <c r="C16" s="335" t="s">
        <v>185</v>
      </c>
      <c r="D16" s="336"/>
      <c r="E16" s="336"/>
      <c r="F16" s="336"/>
      <c r="G16" s="336"/>
      <c r="H16" s="337"/>
      <c r="I16" s="338" t="s">
        <v>184</v>
      </c>
      <c r="J16" s="339"/>
      <c r="K16" s="340" t="s">
        <v>104</v>
      </c>
      <c r="L16" s="341"/>
      <c r="M16" s="341"/>
      <c r="N16" s="341"/>
      <c r="O16" s="341"/>
      <c r="P16" s="341"/>
      <c r="Q16" s="341"/>
      <c r="R16" s="342"/>
      <c r="S16" s="1"/>
      <c r="T16" s="343" t="s">
        <v>115</v>
      </c>
      <c r="U16" s="344"/>
      <c r="V16" s="345"/>
      <c r="W16" s="6"/>
      <c r="Y16" s="310" t="s">
        <v>161</v>
      </c>
      <c r="Z16" s="311"/>
      <c r="AA16" s="311"/>
      <c r="AB16" s="164">
        <f>AE26</f>
        <v>0</v>
      </c>
      <c r="AC16" s="167"/>
      <c r="AD16" s="310" t="s">
        <v>114</v>
      </c>
      <c r="AE16" s="311"/>
      <c r="AF16" s="164">
        <f>AF49</f>
        <v>0</v>
      </c>
      <c r="AG16" s="3"/>
      <c r="AH16" s="3"/>
      <c r="AI16" s="71"/>
      <c r="AJ16" s="54" t="s">
        <v>22</v>
      </c>
      <c r="AK16" s="312" t="s">
        <v>78</v>
      </c>
      <c r="AL16" s="313"/>
      <c r="AM16" s="313"/>
      <c r="AN16" s="314"/>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12" t="s">
        <v>94</v>
      </c>
      <c r="R17" s="314"/>
      <c r="S17" s="1"/>
      <c r="T17" s="112" t="s">
        <v>85</v>
      </c>
      <c r="U17" s="229" t="s">
        <v>110</v>
      </c>
      <c r="V17" s="227" t="s">
        <v>114</v>
      </c>
      <c r="X17" s="6"/>
      <c r="Y17" s="349" t="s">
        <v>12</v>
      </c>
      <c r="Z17" s="350"/>
      <c r="AA17" s="350"/>
      <c r="AB17" s="35">
        <f>SUM(AB13+AB14+AB15-AB16)</f>
        <v>0</v>
      </c>
      <c r="AC17" s="167"/>
      <c r="AD17" s="349" t="s">
        <v>164</v>
      </c>
      <c r="AE17" s="35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42953</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42954</v>
      </c>
      <c r="C19" s="58"/>
      <c r="D19" s="102"/>
      <c r="E19" s="102"/>
      <c r="F19" s="102"/>
      <c r="G19" s="102"/>
      <c r="H19" s="102"/>
      <c r="I19" s="193"/>
      <c r="J19" s="105"/>
      <c r="K19" s="102"/>
      <c r="L19" s="102"/>
      <c r="M19" s="102"/>
      <c r="N19" s="102"/>
      <c r="O19" s="102"/>
      <c r="P19" s="102"/>
      <c r="Q19" s="102"/>
      <c r="R19" s="104"/>
      <c r="S19" s="3"/>
      <c r="T19" s="113"/>
      <c r="U19" s="230"/>
      <c r="V19" s="228"/>
      <c r="W19" s="6"/>
      <c r="X19" s="6"/>
      <c r="Y19" s="322" t="s">
        <v>0</v>
      </c>
      <c r="Z19" s="323"/>
      <c r="AA19" s="323"/>
      <c r="AB19" s="323"/>
      <c r="AC19" s="323"/>
      <c r="AD19" s="323"/>
      <c r="AE19" s="323"/>
      <c r="AF19" s="324"/>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42955</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42956</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46" t="s">
        <v>19</v>
      </c>
      <c r="AA21" s="347"/>
      <c r="AB21" s="347"/>
      <c r="AC21" s="348"/>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42957</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46" t="s">
        <v>20</v>
      </c>
      <c r="AA22" s="347"/>
      <c r="AB22" s="347"/>
      <c r="AC22" s="348"/>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42958</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42959</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54" t="s">
        <v>18</v>
      </c>
      <c r="AA24" s="355"/>
      <c r="AB24" s="355"/>
      <c r="AC24" s="356"/>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46" t="s">
        <v>15</v>
      </c>
      <c r="AA25" s="347"/>
      <c r="AB25" s="347"/>
      <c r="AC25" s="348"/>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46" t="s">
        <v>53</v>
      </c>
      <c r="AA26" s="347"/>
      <c r="AB26" s="347"/>
      <c r="AC26" s="348"/>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57" t="s">
        <v>46</v>
      </c>
      <c r="AA27" s="358"/>
      <c r="AB27" s="358"/>
      <c r="AC27" s="359"/>
      <c r="AD27" s="157"/>
      <c r="AE27" s="157"/>
      <c r="AF27" s="158"/>
      <c r="AG27" s="3"/>
      <c r="AH27" s="3"/>
      <c r="AI27" s="71"/>
      <c r="AJ27" s="70"/>
      <c r="AK27" s="68"/>
      <c r="AL27" s="68"/>
      <c r="AM27" s="68"/>
      <c r="AN27" s="70"/>
      <c r="AO27" s="70"/>
    </row>
    <row r="28" spans="1:41" ht="12.75" customHeight="1" thickTop="1" thickBot="1">
      <c r="A28" s="334" t="s">
        <v>24</v>
      </c>
      <c r="B28" s="334"/>
      <c r="C28" s="335" t="s">
        <v>185</v>
      </c>
      <c r="D28" s="336"/>
      <c r="E28" s="336"/>
      <c r="F28" s="336"/>
      <c r="G28" s="336"/>
      <c r="H28" s="337"/>
      <c r="I28" s="338" t="s">
        <v>184</v>
      </c>
      <c r="J28" s="339"/>
      <c r="K28" s="340" t="s">
        <v>104</v>
      </c>
      <c r="L28" s="341"/>
      <c r="M28" s="341"/>
      <c r="N28" s="341"/>
      <c r="O28" s="341"/>
      <c r="P28" s="341"/>
      <c r="Q28" s="341"/>
      <c r="R28" s="342"/>
      <c r="S28" s="3"/>
      <c r="T28" s="343" t="s">
        <v>115</v>
      </c>
      <c r="U28" s="344"/>
      <c r="V28" s="345"/>
      <c r="W28" s="3"/>
      <c r="Y28" s="91" t="s">
        <v>74</v>
      </c>
      <c r="Z28" s="360" t="s">
        <v>93</v>
      </c>
      <c r="AA28" s="361"/>
      <c r="AB28" s="361"/>
      <c r="AC28" s="362"/>
      <c r="AD28" s="92" t="s">
        <v>89</v>
      </c>
      <c r="AE28" s="98">
        <f>SUM($E$13+E25+E37+E49+E61)</f>
        <v>0</v>
      </c>
      <c r="AF28" s="93">
        <f>AE28</f>
        <v>0</v>
      </c>
      <c r="AG28" s="3"/>
      <c r="AH28" s="3"/>
      <c r="AI28" s="71"/>
      <c r="AJ28" s="54" t="s">
        <v>22</v>
      </c>
      <c r="AK28" s="312" t="s">
        <v>78</v>
      </c>
      <c r="AL28" s="313"/>
      <c r="AM28" s="313"/>
      <c r="AN28" s="314"/>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12" t="s">
        <v>94</v>
      </c>
      <c r="R29" s="314"/>
      <c r="S29" s="1"/>
      <c r="T29" s="112" t="s">
        <v>85</v>
      </c>
      <c r="U29" s="229" t="s">
        <v>110</v>
      </c>
      <c r="V29" s="227" t="s">
        <v>114</v>
      </c>
      <c r="X29" s="3"/>
      <c r="Y29" s="88" t="s">
        <v>61</v>
      </c>
      <c r="Z29" s="354" t="s">
        <v>58</v>
      </c>
      <c r="AA29" s="355"/>
      <c r="AB29" s="355"/>
      <c r="AC29" s="356"/>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42960</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46" t="s">
        <v>59</v>
      </c>
      <c r="AA30" s="347"/>
      <c r="AB30" s="347"/>
      <c r="AC30" s="348"/>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42961</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46" t="s">
        <v>60</v>
      </c>
      <c r="AA31" s="347"/>
      <c r="AB31" s="347"/>
      <c r="AC31" s="348"/>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42962</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46" t="s">
        <v>69</v>
      </c>
      <c r="AA32" s="347"/>
      <c r="AB32" s="347"/>
      <c r="AC32" s="348"/>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42963</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42964</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54" t="s">
        <v>50</v>
      </c>
      <c r="AA34" s="355"/>
      <c r="AB34" s="355"/>
      <c r="AC34" s="356"/>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42965</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42966</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63" t="s">
        <v>182</v>
      </c>
      <c r="AA36" s="364"/>
      <c r="AB36" s="364"/>
      <c r="AC36" s="365"/>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 t="shared" si="18"/>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63" t="s">
        <v>101</v>
      </c>
      <c r="AA37" s="364"/>
      <c r="AB37" s="364"/>
      <c r="AC37" s="365"/>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54" t="s">
        <v>8</v>
      </c>
      <c r="AA38" s="355"/>
      <c r="AB38" s="355"/>
      <c r="AC38" s="356"/>
      <c r="AD38" s="89" t="s">
        <v>9</v>
      </c>
      <c r="AE38" s="90">
        <f>SUMIFS(Q:Q,R:R,"M",B:B,"&lt;&gt;0")</f>
        <v>0</v>
      </c>
      <c r="AF38" s="86">
        <f t="shared" ref="AF38:AF49"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46" t="s">
        <v>4</v>
      </c>
      <c r="AA39" s="347"/>
      <c r="AB39" s="347"/>
      <c r="AC39" s="348"/>
      <c r="AD39" s="13" t="s">
        <v>5</v>
      </c>
      <c r="AE39" s="14">
        <f>SUM(L13,L25,L37,L49,L61)</f>
        <v>0</v>
      </c>
      <c r="AF39" s="39">
        <f t="shared" si="20"/>
        <v>0</v>
      </c>
      <c r="AI39" s="71"/>
      <c r="AJ39" s="70"/>
      <c r="AK39" s="68"/>
      <c r="AL39" s="68"/>
      <c r="AM39" s="68"/>
      <c r="AN39" s="70"/>
      <c r="AO39" s="70"/>
    </row>
    <row r="40" spans="1:41" s="3" customFormat="1" ht="12.75" customHeight="1" thickTop="1">
      <c r="A40" s="334" t="s">
        <v>35</v>
      </c>
      <c r="B40" s="334"/>
      <c r="C40" s="335" t="s">
        <v>185</v>
      </c>
      <c r="D40" s="336"/>
      <c r="E40" s="336"/>
      <c r="F40" s="336"/>
      <c r="G40" s="336"/>
      <c r="H40" s="337"/>
      <c r="I40" s="338" t="s">
        <v>184</v>
      </c>
      <c r="J40" s="339"/>
      <c r="K40" s="340" t="s">
        <v>104</v>
      </c>
      <c r="L40" s="341"/>
      <c r="M40" s="341"/>
      <c r="N40" s="341"/>
      <c r="O40" s="341"/>
      <c r="P40" s="341"/>
      <c r="Q40" s="341"/>
      <c r="R40" s="342"/>
      <c r="T40" s="343" t="s">
        <v>115</v>
      </c>
      <c r="U40" s="344"/>
      <c r="V40" s="345"/>
      <c r="Y40" s="38">
        <v>180</v>
      </c>
      <c r="Z40" s="346" t="s">
        <v>6</v>
      </c>
      <c r="AA40" s="347"/>
      <c r="AB40" s="347"/>
      <c r="AC40" s="348"/>
      <c r="AD40" s="13" t="s">
        <v>7</v>
      </c>
      <c r="AE40" s="14">
        <f>SUM(M13,M25,M37,M49,M61)</f>
        <v>0</v>
      </c>
      <c r="AF40" s="39">
        <f t="shared" si="20"/>
        <v>0</v>
      </c>
      <c r="AI40" s="71"/>
      <c r="AJ40" s="54" t="s">
        <v>22</v>
      </c>
      <c r="AK40" s="312" t="s">
        <v>78</v>
      </c>
      <c r="AL40" s="313"/>
      <c r="AM40" s="313"/>
      <c r="AN40" s="314"/>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12" t="s">
        <v>94</v>
      </c>
      <c r="R41" s="314"/>
      <c r="S41" s="1"/>
      <c r="T41" s="112" t="s">
        <v>85</v>
      </c>
      <c r="U41" s="229" t="s">
        <v>110</v>
      </c>
      <c r="V41" s="227" t="s">
        <v>114</v>
      </c>
      <c r="X41" s="2"/>
      <c r="Y41" s="38">
        <v>195</v>
      </c>
      <c r="Z41" s="346" t="s">
        <v>10</v>
      </c>
      <c r="AA41" s="347"/>
      <c r="AB41" s="347"/>
      <c r="AC41" s="348"/>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42967</v>
      </c>
      <c r="C42" s="58"/>
      <c r="D42" s="102"/>
      <c r="E42" s="102"/>
      <c r="F42" s="102"/>
      <c r="G42" s="102"/>
      <c r="H42" s="102"/>
      <c r="I42" s="193"/>
      <c r="J42" s="105"/>
      <c r="K42" s="102"/>
      <c r="L42" s="102"/>
      <c r="M42" s="102"/>
      <c r="N42" s="102"/>
      <c r="O42" s="102"/>
      <c r="P42" s="102"/>
      <c r="Q42" s="102"/>
      <c r="R42" s="104"/>
      <c r="T42" s="113"/>
      <c r="U42" s="230"/>
      <c r="V42" s="228"/>
      <c r="W42" s="2"/>
      <c r="Y42" s="40">
        <v>199</v>
      </c>
      <c r="Z42" s="346" t="s">
        <v>13</v>
      </c>
      <c r="AA42" s="347"/>
      <c r="AB42" s="347"/>
      <c r="AC42" s="348"/>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42968</v>
      </c>
      <c r="C43" s="58"/>
      <c r="D43" s="102"/>
      <c r="E43" s="102"/>
      <c r="F43" s="102"/>
      <c r="G43" s="102"/>
      <c r="H43" s="102"/>
      <c r="I43" s="193"/>
      <c r="J43" s="105"/>
      <c r="K43" s="102"/>
      <c r="L43" s="102"/>
      <c r="M43" s="102"/>
      <c r="N43" s="102"/>
      <c r="O43" s="102"/>
      <c r="P43" s="102"/>
      <c r="Q43" s="102"/>
      <c r="R43" s="104"/>
      <c r="T43" s="113"/>
      <c r="U43" s="230"/>
      <c r="V43" s="228"/>
      <c r="Y43" s="40">
        <v>196</v>
      </c>
      <c r="Z43" s="346" t="s">
        <v>66</v>
      </c>
      <c r="AA43" s="347"/>
      <c r="AB43" s="347"/>
      <c r="AC43" s="348"/>
      <c r="AD43" s="15" t="s">
        <v>65</v>
      </c>
      <c r="AE43" s="14">
        <f>SUMIFS(Q:Q,R:R,"AL",B:B,"&lt;&gt;0")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42969</v>
      </c>
      <c r="C44" s="58"/>
      <c r="D44" s="102"/>
      <c r="E44" s="102"/>
      <c r="F44" s="102"/>
      <c r="G44" s="102"/>
      <c r="H44" s="102"/>
      <c r="I44" s="193"/>
      <c r="J44" s="105"/>
      <c r="K44" s="102"/>
      <c r="L44" s="102"/>
      <c r="M44" s="102"/>
      <c r="N44" s="102"/>
      <c r="O44" s="102"/>
      <c r="P44" s="102"/>
      <c r="Q44" s="102"/>
      <c r="R44" s="104"/>
      <c r="T44" s="113"/>
      <c r="U44" s="230"/>
      <c r="V44" s="228"/>
      <c r="Y44" s="173">
        <v>197</v>
      </c>
      <c r="Z44" s="246" t="s">
        <v>226</v>
      </c>
      <c r="AA44" s="247"/>
      <c r="AB44" s="247"/>
      <c r="AC44" s="248"/>
      <c r="AD44" s="174" t="s">
        <v>224</v>
      </c>
      <c r="AE44" s="175">
        <f>SUMIFS(Q:Q,R:R,"DR",B:B,"&lt;&gt;0")</f>
        <v>0</v>
      </c>
      <c r="AF44" s="176">
        <f t="shared" si="20"/>
        <v>0</v>
      </c>
      <c r="AI44" s="71"/>
      <c r="AJ44" s="56" t="s">
        <v>29</v>
      </c>
      <c r="AK44" s="59">
        <f t="shared" si="24"/>
        <v>0</v>
      </c>
      <c r="AL44" s="59">
        <f t="shared" si="25"/>
        <v>0</v>
      </c>
      <c r="AM44" s="59">
        <f t="shared" si="21"/>
        <v>0</v>
      </c>
      <c r="AN44" s="59">
        <f t="shared" si="22"/>
        <v>0</v>
      </c>
      <c r="AO44" s="70"/>
    </row>
    <row r="45" spans="1:41" s="3" customFormat="1" ht="13.5" thickBot="1">
      <c r="A45" s="53" t="s">
        <v>30</v>
      </c>
      <c r="B45" s="63">
        <f t="shared" si="23"/>
        <v>42970</v>
      </c>
      <c r="C45" s="58"/>
      <c r="D45" s="102"/>
      <c r="E45" s="102"/>
      <c r="F45" s="102"/>
      <c r="G45" s="102"/>
      <c r="H45" s="102"/>
      <c r="I45" s="193"/>
      <c r="J45" s="105"/>
      <c r="K45" s="102"/>
      <c r="L45" s="102"/>
      <c r="M45" s="102"/>
      <c r="N45" s="102"/>
      <c r="O45" s="102"/>
      <c r="P45" s="102"/>
      <c r="Q45" s="102"/>
      <c r="R45" s="104"/>
      <c r="T45" s="113"/>
      <c r="U45" s="230"/>
      <c r="V45" s="228"/>
      <c r="Y45" s="180"/>
      <c r="Z45" s="243" t="s">
        <v>98</v>
      </c>
      <c r="AA45" s="244"/>
      <c r="AB45" s="244"/>
      <c r="AC45" s="245"/>
      <c r="AD45" s="157" t="s">
        <v>97</v>
      </c>
      <c r="AE45" s="181">
        <f>SUMIFS(Q:Q,R:R,"CL",B:B,"&lt;&gt;0")</f>
        <v>0</v>
      </c>
      <c r="AF45" s="182">
        <f t="shared" si="20"/>
        <v>0</v>
      </c>
      <c r="AI45" s="71"/>
      <c r="AJ45" s="56" t="s">
        <v>30</v>
      </c>
      <c r="AK45" s="59">
        <f t="shared" si="24"/>
        <v>0</v>
      </c>
      <c r="AL45" s="59">
        <f t="shared" si="25"/>
        <v>0</v>
      </c>
      <c r="AM45" s="59">
        <f t="shared" si="21"/>
        <v>0</v>
      </c>
      <c r="AN45" s="59">
        <f t="shared" si="22"/>
        <v>0</v>
      </c>
      <c r="AO45" s="70"/>
    </row>
    <row r="46" spans="1:41" s="3" customFormat="1" ht="13.5" thickTop="1">
      <c r="A46" s="53" t="s">
        <v>31</v>
      </c>
      <c r="B46" s="63">
        <f t="shared" si="23"/>
        <v>42971</v>
      </c>
      <c r="C46" s="58"/>
      <c r="D46" s="102"/>
      <c r="E46" s="102"/>
      <c r="F46" s="102"/>
      <c r="G46" s="102"/>
      <c r="H46" s="102"/>
      <c r="I46" s="193"/>
      <c r="J46" s="105"/>
      <c r="K46" s="102"/>
      <c r="L46" s="102"/>
      <c r="M46" s="102"/>
      <c r="N46" s="102"/>
      <c r="O46" s="102"/>
      <c r="P46" s="102"/>
      <c r="Q46" s="102"/>
      <c r="R46" s="104"/>
      <c r="T46" s="113"/>
      <c r="U46" s="230"/>
      <c r="V46" s="228"/>
      <c r="Y46" s="96">
        <v>185</v>
      </c>
      <c r="Z46" s="354" t="s">
        <v>111</v>
      </c>
      <c r="AA46" s="355"/>
      <c r="AB46" s="355"/>
      <c r="AC46" s="356"/>
      <c r="AD46" s="97" t="s">
        <v>110</v>
      </c>
      <c r="AE46" s="90">
        <f>SUM(U13+U25+U37+U49+U61)</f>
        <v>0</v>
      </c>
      <c r="AF46" s="86">
        <f t="shared" si="20"/>
        <v>0</v>
      </c>
      <c r="AI46" s="71"/>
      <c r="AJ46" s="56" t="s">
        <v>31</v>
      </c>
      <c r="AK46" s="59">
        <f t="shared" si="24"/>
        <v>0</v>
      </c>
      <c r="AL46" s="59">
        <f t="shared" si="25"/>
        <v>0</v>
      </c>
      <c r="AM46" s="59">
        <f t="shared" si="21"/>
        <v>0</v>
      </c>
      <c r="AN46" s="59">
        <f t="shared" si="22"/>
        <v>0</v>
      </c>
      <c r="AO46" s="70"/>
    </row>
    <row r="47" spans="1:41" s="3" customFormat="1" ht="13.5" thickBot="1">
      <c r="A47" s="53" t="s">
        <v>32</v>
      </c>
      <c r="B47" s="63">
        <f t="shared" si="23"/>
        <v>42972</v>
      </c>
      <c r="C47" s="58"/>
      <c r="D47" s="102"/>
      <c r="E47" s="102"/>
      <c r="F47" s="102"/>
      <c r="G47" s="102"/>
      <c r="H47" s="102"/>
      <c r="I47" s="193"/>
      <c r="J47" s="105"/>
      <c r="K47" s="102"/>
      <c r="L47" s="102"/>
      <c r="M47" s="102"/>
      <c r="N47" s="102"/>
      <c r="O47" s="102"/>
      <c r="P47" s="102"/>
      <c r="Q47" s="102"/>
      <c r="R47" s="104"/>
      <c r="T47" s="113"/>
      <c r="U47" s="230"/>
      <c r="V47" s="228"/>
      <c r="Y47" s="173">
        <v>186</v>
      </c>
      <c r="Z47" s="366" t="s">
        <v>105</v>
      </c>
      <c r="AA47" s="367"/>
      <c r="AB47" s="367"/>
      <c r="AC47" s="368"/>
      <c r="AD47" s="174" t="s">
        <v>85</v>
      </c>
      <c r="AE47" s="175">
        <f>SUM(T13+T25+T37+T49+T61)</f>
        <v>0</v>
      </c>
      <c r="AF47" s="176">
        <f t="shared" si="20"/>
        <v>0</v>
      </c>
      <c r="AI47" s="71"/>
      <c r="AJ47" s="56" t="s">
        <v>32</v>
      </c>
      <c r="AK47" s="59">
        <f t="shared" si="24"/>
        <v>0</v>
      </c>
      <c r="AL47" s="59">
        <f t="shared" si="25"/>
        <v>0</v>
      </c>
      <c r="AM47" s="59">
        <f t="shared" si="21"/>
        <v>0</v>
      </c>
      <c r="AN47" s="59">
        <f t="shared" si="22"/>
        <v>0</v>
      </c>
      <c r="AO47" s="70"/>
    </row>
    <row r="48" spans="1:41" s="3" customFormat="1" ht="13.5" thickTop="1">
      <c r="A48" s="53" t="s">
        <v>33</v>
      </c>
      <c r="B48" s="63">
        <f t="shared" si="23"/>
        <v>42973</v>
      </c>
      <c r="C48" s="58"/>
      <c r="D48" s="102"/>
      <c r="E48" s="102"/>
      <c r="F48" s="102"/>
      <c r="G48" s="102"/>
      <c r="H48" s="102"/>
      <c r="I48" s="193"/>
      <c r="J48" s="105"/>
      <c r="K48" s="102"/>
      <c r="L48" s="102"/>
      <c r="M48" s="102"/>
      <c r="N48" s="102"/>
      <c r="O48" s="102"/>
      <c r="P48" s="102"/>
      <c r="Q48" s="102"/>
      <c r="R48" s="104"/>
      <c r="T48" s="113"/>
      <c r="U48" s="230"/>
      <c r="V48" s="228"/>
      <c r="Y48" s="185" t="s">
        <v>72</v>
      </c>
      <c r="Z48" s="369" t="s">
        <v>86</v>
      </c>
      <c r="AA48" s="370"/>
      <c r="AB48" s="370"/>
      <c r="AC48" s="371"/>
      <c r="AD48" s="186" t="s">
        <v>95</v>
      </c>
      <c r="AE48" s="187">
        <f>SUMIFS(Q:Q,R:R,"LW",B:B,"&lt;&gt;0")</f>
        <v>0</v>
      </c>
      <c r="AF48" s="188">
        <f t="shared" si="20"/>
        <v>0</v>
      </c>
      <c r="AI48" s="71"/>
      <c r="AJ48" s="56" t="s">
        <v>33</v>
      </c>
      <c r="AK48" s="59">
        <f t="shared" si="24"/>
        <v>0</v>
      </c>
      <c r="AL48" s="59">
        <f t="shared" si="25"/>
        <v>0</v>
      </c>
      <c r="AM48" s="59">
        <f t="shared" si="21"/>
        <v>0</v>
      </c>
      <c r="AN48" s="59">
        <f t="shared" si="22"/>
        <v>0</v>
      </c>
      <c r="AO48" s="70"/>
    </row>
    <row r="49" spans="1:41" s="3" customFormat="1" ht="13.5" thickBot="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4" t="s">
        <v>112</v>
      </c>
      <c r="Z49" s="351" t="s">
        <v>113</v>
      </c>
      <c r="AA49" s="352"/>
      <c r="AB49" s="352"/>
      <c r="AC49" s="353"/>
      <c r="AD49" s="87" t="s">
        <v>114</v>
      </c>
      <c r="AE49" s="233">
        <f>SUM(V13+V25+V37+V49+V61)</f>
        <v>0</v>
      </c>
      <c r="AF49" s="85">
        <f t="shared" si="20"/>
        <v>0</v>
      </c>
      <c r="AI49" s="71"/>
      <c r="AJ49" s="56" t="s">
        <v>34</v>
      </c>
      <c r="AK49" s="207">
        <f>SUM(AK42:AK48)</f>
        <v>0</v>
      </c>
      <c r="AL49" s="207">
        <f t="shared" ref="AL49:AN49" si="27">SUM(AL42:AL48)</f>
        <v>0</v>
      </c>
      <c r="AM49" s="207">
        <f t="shared" si="27"/>
        <v>0</v>
      </c>
      <c r="AN49" s="207">
        <f t="shared" si="27"/>
        <v>0</v>
      </c>
      <c r="AO49" s="70"/>
    </row>
    <row r="50" spans="1:41" s="3" customFormat="1" ht="14.25" thickTop="1" thickBot="1">
      <c r="A50" s="2"/>
      <c r="B50" s="2"/>
      <c r="C50" s="2"/>
      <c r="D50" s="2"/>
      <c r="E50" s="2"/>
      <c r="F50" s="2"/>
      <c r="G50" s="2"/>
      <c r="H50" s="2"/>
      <c r="I50" s="2"/>
      <c r="J50" s="2"/>
      <c r="K50" s="2"/>
      <c r="L50" s="2"/>
      <c r="M50" s="2"/>
      <c r="N50" s="2"/>
      <c r="O50" s="2"/>
      <c r="P50" s="2"/>
      <c r="Q50" s="2"/>
      <c r="R50" s="2"/>
      <c r="Y50" s="17"/>
      <c r="Z50" s="372"/>
      <c r="AA50" s="372"/>
      <c r="AB50" s="4" t="s">
        <v>54</v>
      </c>
      <c r="AC50" s="4"/>
      <c r="AD50" s="4"/>
      <c r="AE50" s="183">
        <f>SUM(AE21:AE49)</f>
        <v>0</v>
      </c>
      <c r="AF50" s="85">
        <f>SUM(AF21:AF49)</f>
        <v>0</v>
      </c>
      <c r="AI50" s="71"/>
      <c r="AJ50" s="70"/>
      <c r="AK50" s="70"/>
      <c r="AL50" s="70"/>
      <c r="AM50" s="70"/>
      <c r="AN50" s="70"/>
      <c r="AO50" s="70"/>
    </row>
    <row r="51" spans="1:41" s="3" customFormat="1" ht="14.25" thickTop="1" thickBot="1">
      <c r="Y51" s="50" t="s">
        <v>44</v>
      </c>
      <c r="Z51" s="18"/>
      <c r="AB51" s="1" t="s">
        <v>56</v>
      </c>
      <c r="AI51" s="71"/>
      <c r="AJ51" s="70"/>
      <c r="AK51" s="70"/>
      <c r="AL51" s="70"/>
      <c r="AM51" s="70"/>
      <c r="AN51" s="70"/>
      <c r="AO51" s="70"/>
    </row>
    <row r="52" spans="1:41" ht="13.5" customHeight="1" thickTop="1" thickBot="1">
      <c r="A52" s="334" t="s">
        <v>36</v>
      </c>
      <c r="B52" s="334"/>
      <c r="C52" s="335" t="s">
        <v>185</v>
      </c>
      <c r="D52" s="336"/>
      <c r="E52" s="336"/>
      <c r="F52" s="336"/>
      <c r="G52" s="336"/>
      <c r="H52" s="337"/>
      <c r="I52" s="338" t="s">
        <v>184</v>
      </c>
      <c r="J52" s="339"/>
      <c r="K52" s="340" t="s">
        <v>104</v>
      </c>
      <c r="L52" s="341"/>
      <c r="M52" s="341"/>
      <c r="N52" s="341"/>
      <c r="O52" s="341"/>
      <c r="P52" s="341"/>
      <c r="Q52" s="341"/>
      <c r="R52" s="342"/>
      <c r="S52" s="3"/>
      <c r="T52" s="343" t="s">
        <v>115</v>
      </c>
      <c r="U52" s="344"/>
      <c r="V52" s="345"/>
      <c r="W52" s="3"/>
      <c r="X52" s="3"/>
      <c r="Y52" s="3"/>
      <c r="Z52" s="3"/>
      <c r="AA52" s="3"/>
      <c r="AB52" s="3"/>
      <c r="AC52" s="3"/>
      <c r="AD52" s="3"/>
      <c r="AE52" s="3"/>
      <c r="AF52" s="3"/>
      <c r="AG52" s="3"/>
      <c r="AH52" s="3"/>
      <c r="AI52" s="71"/>
      <c r="AJ52" s="54" t="s">
        <v>22</v>
      </c>
      <c r="AK52" s="312" t="s">
        <v>78</v>
      </c>
      <c r="AL52" s="313"/>
      <c r="AM52" s="313"/>
      <c r="AN52" s="314"/>
      <c r="AO52" s="70"/>
    </row>
    <row r="53" spans="1:41" ht="12.75" customHeight="1" thickTop="1">
      <c r="A53" s="54" t="s">
        <v>25</v>
      </c>
      <c r="B53" s="55" t="s">
        <v>26</v>
      </c>
      <c r="C53" s="54" t="s">
        <v>77</v>
      </c>
      <c r="D53" s="54" t="s">
        <v>88</v>
      </c>
      <c r="E53" s="54" t="s">
        <v>89</v>
      </c>
      <c r="F53" s="54" t="s">
        <v>90</v>
      </c>
      <c r="G53" s="54" t="s">
        <v>99</v>
      </c>
      <c r="H53" s="220" t="s">
        <v>100</v>
      </c>
      <c r="I53" s="195" t="s">
        <v>102</v>
      </c>
      <c r="J53" s="194" t="s">
        <v>84</v>
      </c>
      <c r="K53" s="54" t="s">
        <v>183</v>
      </c>
      <c r="L53" s="221" t="s">
        <v>5</v>
      </c>
      <c r="M53" s="54" t="s">
        <v>7</v>
      </c>
      <c r="N53" s="54" t="s">
        <v>14</v>
      </c>
      <c r="O53" s="54" t="s">
        <v>11</v>
      </c>
      <c r="P53" s="54" t="s">
        <v>47</v>
      </c>
      <c r="Q53" s="312" t="s">
        <v>94</v>
      </c>
      <c r="R53" s="314"/>
      <c r="S53" s="1"/>
      <c r="T53" s="112" t="s">
        <v>85</v>
      </c>
      <c r="U53" s="229" t="s">
        <v>110</v>
      </c>
      <c r="V53" s="227" t="s">
        <v>114</v>
      </c>
      <c r="X53" s="154"/>
      <c r="Y53" s="21"/>
      <c r="Z53" s="21"/>
      <c r="AA53" s="21"/>
      <c r="AB53" s="21"/>
      <c r="AC53" s="21"/>
      <c r="AD53" s="21"/>
      <c r="AE53" s="21"/>
      <c r="AF53" s="21"/>
      <c r="AG53" s="22"/>
      <c r="AH53" s="3"/>
      <c r="AI53" s="71"/>
      <c r="AJ53" s="54" t="s">
        <v>25</v>
      </c>
      <c r="AK53" s="54" t="s">
        <v>79</v>
      </c>
      <c r="AL53" s="54" t="s">
        <v>80</v>
      </c>
      <c r="AM53" s="54" t="s">
        <v>85</v>
      </c>
      <c r="AN53" s="54" t="s">
        <v>89</v>
      </c>
      <c r="AO53" s="70"/>
    </row>
    <row r="54" spans="1:41">
      <c r="A54" s="53" t="s">
        <v>27</v>
      </c>
      <c r="B54" s="63">
        <f>IF(B48&lt;&gt;0,IF(SUM(B48+1)&gt;$AE$10,0, SUM(B48+1)),0)</f>
        <v>42974</v>
      </c>
      <c r="C54" s="58"/>
      <c r="D54" s="102"/>
      <c r="E54" s="102"/>
      <c r="F54" s="102"/>
      <c r="G54" s="102"/>
      <c r="H54" s="102"/>
      <c r="I54" s="193"/>
      <c r="J54" s="105"/>
      <c r="K54" s="102"/>
      <c r="L54" s="102"/>
      <c r="M54" s="102"/>
      <c r="N54" s="102"/>
      <c r="O54" s="102"/>
      <c r="P54" s="102"/>
      <c r="Q54" s="102"/>
      <c r="R54" s="104"/>
      <c r="S54" s="3"/>
      <c r="T54" s="113"/>
      <c r="U54" s="230"/>
      <c r="V54" s="228"/>
      <c r="X54" s="23"/>
      <c r="Y54" s="3"/>
      <c r="Z54" s="3"/>
      <c r="AA54" s="3"/>
      <c r="AB54" s="3"/>
      <c r="AC54" s="3"/>
      <c r="AD54" s="3"/>
      <c r="AE54" s="3"/>
      <c r="AF54" s="3"/>
      <c r="AG54" s="24"/>
      <c r="AH54" s="3"/>
      <c r="AI54" s="71"/>
      <c r="AJ54" s="56" t="s">
        <v>27</v>
      </c>
      <c r="AK54" s="59">
        <f>I54</f>
        <v>0</v>
      </c>
      <c r="AL54" s="59">
        <f>K54</f>
        <v>0</v>
      </c>
      <c r="AM54" s="59">
        <f t="shared" ref="AM54:AM60" si="28">IF($U$13&gt;0,T54,0)</f>
        <v>0</v>
      </c>
      <c r="AN54" s="59">
        <f t="shared" ref="AN54:AN60" si="29">IF(E54&gt;8,8,E54)</f>
        <v>0</v>
      </c>
      <c r="AO54" s="70"/>
    </row>
    <row r="55" spans="1:41">
      <c r="A55" s="53" t="s">
        <v>28</v>
      </c>
      <c r="B55" s="63">
        <f t="shared" ref="B55:B60" si="30">IF(B54&lt;&gt;0,IF(SUM(B54+1)&gt;$AE$10,0, SUM(B54+1)),0)</f>
        <v>42975</v>
      </c>
      <c r="C55" s="58"/>
      <c r="D55" s="102"/>
      <c r="E55" s="102"/>
      <c r="F55" s="102"/>
      <c r="G55" s="102"/>
      <c r="H55" s="102"/>
      <c r="I55" s="193"/>
      <c r="J55" s="105"/>
      <c r="K55" s="102"/>
      <c r="L55" s="102"/>
      <c r="M55" s="102"/>
      <c r="N55" s="102"/>
      <c r="O55" s="102"/>
      <c r="P55" s="102"/>
      <c r="Q55" s="102"/>
      <c r="R55" s="104"/>
      <c r="S55" s="3"/>
      <c r="T55" s="113"/>
      <c r="U55" s="230"/>
      <c r="V55" s="228"/>
      <c r="X55" s="23"/>
      <c r="Y55" s="33"/>
      <c r="Z55" s="33"/>
      <c r="AA55" s="33"/>
      <c r="AB55" s="33"/>
      <c r="AC55" s="33"/>
      <c r="AD55" s="33"/>
      <c r="AE55" s="33"/>
      <c r="AF55" s="34"/>
      <c r="AG55" s="24"/>
      <c r="AH55" s="4"/>
      <c r="AI55" s="71"/>
      <c r="AJ55" s="56" t="s">
        <v>28</v>
      </c>
      <c r="AK55" s="59">
        <f t="shared" ref="AK55:AK60" si="31">I55</f>
        <v>0</v>
      </c>
      <c r="AL55" s="59">
        <f t="shared" ref="AL55:AL60" si="32">K55</f>
        <v>0</v>
      </c>
      <c r="AM55" s="59">
        <f t="shared" si="28"/>
        <v>0</v>
      </c>
      <c r="AN55" s="59">
        <f t="shared" si="29"/>
        <v>0</v>
      </c>
      <c r="AO55" s="70"/>
    </row>
    <row r="56" spans="1:41">
      <c r="A56" s="53" t="s">
        <v>29</v>
      </c>
      <c r="B56" s="63">
        <f t="shared" si="30"/>
        <v>42976</v>
      </c>
      <c r="C56" s="58"/>
      <c r="D56" s="102"/>
      <c r="E56" s="102"/>
      <c r="F56" s="102"/>
      <c r="G56" s="102"/>
      <c r="H56" s="102"/>
      <c r="I56" s="193"/>
      <c r="J56" s="105"/>
      <c r="K56" s="102"/>
      <c r="L56" s="102"/>
      <c r="M56" s="102"/>
      <c r="N56" s="102"/>
      <c r="O56" s="102"/>
      <c r="P56" s="102"/>
      <c r="Q56" s="102"/>
      <c r="R56" s="104"/>
      <c r="S56" s="3"/>
      <c r="T56" s="113"/>
      <c r="U56" s="230"/>
      <c r="V56" s="228"/>
      <c r="X56" s="23"/>
      <c r="Y56" s="3" t="s">
        <v>37</v>
      </c>
      <c r="Z56" s="3"/>
      <c r="AA56" s="3"/>
      <c r="AB56" s="3"/>
      <c r="AC56" s="3"/>
      <c r="AD56" s="3"/>
      <c r="AE56" s="3" t="s">
        <v>26</v>
      </c>
      <c r="AF56" s="3"/>
      <c r="AG56" s="24"/>
      <c r="AH56" s="4"/>
      <c r="AI56" s="71"/>
      <c r="AJ56" s="56" t="s">
        <v>29</v>
      </c>
      <c r="AK56" s="59">
        <f t="shared" si="31"/>
        <v>0</v>
      </c>
      <c r="AL56" s="59">
        <f t="shared" si="32"/>
        <v>0</v>
      </c>
      <c r="AM56" s="59">
        <f t="shared" si="28"/>
        <v>0</v>
      </c>
      <c r="AN56" s="59">
        <f t="shared" si="29"/>
        <v>0</v>
      </c>
      <c r="AO56" s="70"/>
    </row>
    <row r="57" spans="1:41" ht="12.75" customHeight="1">
      <c r="A57" s="53" t="s">
        <v>30</v>
      </c>
      <c r="B57" s="63">
        <f t="shared" si="30"/>
        <v>42977</v>
      </c>
      <c r="C57" s="58"/>
      <c r="D57" s="102"/>
      <c r="E57" s="102"/>
      <c r="F57" s="102"/>
      <c r="G57" s="102"/>
      <c r="H57" s="102"/>
      <c r="I57" s="193"/>
      <c r="J57" s="105"/>
      <c r="K57" s="102"/>
      <c r="L57" s="102"/>
      <c r="M57" s="102"/>
      <c r="N57" s="102"/>
      <c r="O57" s="102"/>
      <c r="P57" s="102"/>
      <c r="Q57" s="102"/>
      <c r="R57" s="104"/>
      <c r="S57" s="3"/>
      <c r="T57" s="113"/>
      <c r="U57" s="230"/>
      <c r="V57" s="228"/>
      <c r="X57" s="23"/>
      <c r="Y57" s="375" t="s">
        <v>82</v>
      </c>
      <c r="Z57" s="375"/>
      <c r="AA57" s="375"/>
      <c r="AB57" s="375"/>
      <c r="AC57" s="375"/>
      <c r="AD57" s="375"/>
      <c r="AE57" s="375"/>
      <c r="AF57" s="375"/>
      <c r="AG57" s="25"/>
      <c r="AH57" s="3"/>
      <c r="AI57" s="71"/>
      <c r="AJ57" s="56" t="s">
        <v>30</v>
      </c>
      <c r="AK57" s="59">
        <f t="shared" si="31"/>
        <v>0</v>
      </c>
      <c r="AL57" s="59">
        <f t="shared" si="32"/>
        <v>0</v>
      </c>
      <c r="AM57" s="59">
        <f t="shared" si="28"/>
        <v>0</v>
      </c>
      <c r="AN57" s="59">
        <f t="shared" si="29"/>
        <v>0</v>
      </c>
      <c r="AO57" s="70"/>
    </row>
    <row r="58" spans="1:41" ht="12.75" customHeight="1">
      <c r="A58" s="53" t="s">
        <v>31</v>
      </c>
      <c r="B58" s="63">
        <f t="shared" si="30"/>
        <v>42978</v>
      </c>
      <c r="C58" s="58"/>
      <c r="D58" s="102"/>
      <c r="E58" s="102"/>
      <c r="F58" s="102"/>
      <c r="G58" s="102"/>
      <c r="H58" s="102"/>
      <c r="I58" s="193"/>
      <c r="J58" s="105"/>
      <c r="K58" s="102"/>
      <c r="L58" s="102"/>
      <c r="M58" s="102"/>
      <c r="N58" s="102"/>
      <c r="O58" s="102"/>
      <c r="P58" s="102"/>
      <c r="Q58" s="102"/>
      <c r="R58" s="104"/>
      <c r="S58" s="3"/>
      <c r="T58" s="113"/>
      <c r="U58" s="230"/>
      <c r="V58" s="228"/>
      <c r="X58" s="23"/>
      <c r="Y58" s="375"/>
      <c r="Z58" s="375"/>
      <c r="AA58" s="375"/>
      <c r="AB58" s="375"/>
      <c r="AC58" s="375"/>
      <c r="AD58" s="375"/>
      <c r="AE58" s="375"/>
      <c r="AF58" s="375"/>
      <c r="AG58" s="25"/>
      <c r="AH58" s="3"/>
      <c r="AI58" s="71"/>
      <c r="AJ58" s="56" t="s">
        <v>31</v>
      </c>
      <c r="AK58" s="59">
        <f t="shared" si="31"/>
        <v>0</v>
      </c>
      <c r="AL58" s="59">
        <f t="shared" si="32"/>
        <v>0</v>
      </c>
      <c r="AM58" s="59">
        <f t="shared" si="28"/>
        <v>0</v>
      </c>
      <c r="AN58" s="59">
        <f t="shared" si="29"/>
        <v>0</v>
      </c>
      <c r="AO58" s="70"/>
    </row>
    <row r="59" spans="1:41">
      <c r="A59" s="53" t="s">
        <v>32</v>
      </c>
      <c r="B59" s="63">
        <f t="shared" si="30"/>
        <v>42979</v>
      </c>
      <c r="C59" s="58"/>
      <c r="D59" s="102"/>
      <c r="E59" s="102"/>
      <c r="F59" s="102"/>
      <c r="G59" s="102"/>
      <c r="H59" s="102"/>
      <c r="I59" s="193"/>
      <c r="J59" s="105"/>
      <c r="K59" s="102"/>
      <c r="L59" s="102"/>
      <c r="M59" s="102"/>
      <c r="N59" s="102"/>
      <c r="O59" s="102"/>
      <c r="P59" s="102"/>
      <c r="Q59" s="102"/>
      <c r="R59" s="104"/>
      <c r="S59" s="3"/>
      <c r="T59" s="113"/>
      <c r="U59" s="230"/>
      <c r="V59" s="228"/>
      <c r="X59" s="23"/>
      <c r="Y59" s="3"/>
      <c r="Z59" s="3"/>
      <c r="AA59" s="3"/>
      <c r="AB59" s="3"/>
      <c r="AC59" s="3"/>
      <c r="AD59" s="3"/>
      <c r="AE59" s="3"/>
      <c r="AF59" s="3"/>
      <c r="AG59" s="24"/>
      <c r="AH59" s="3"/>
      <c r="AI59" s="71"/>
      <c r="AJ59" s="56" t="s">
        <v>32</v>
      </c>
      <c r="AK59" s="59">
        <f t="shared" si="31"/>
        <v>0</v>
      </c>
      <c r="AL59" s="59">
        <f t="shared" si="32"/>
        <v>0</v>
      </c>
      <c r="AM59" s="59">
        <f t="shared" si="28"/>
        <v>0</v>
      </c>
      <c r="AN59" s="59">
        <f t="shared" si="29"/>
        <v>0</v>
      </c>
      <c r="AO59" s="70"/>
    </row>
    <row r="60" spans="1:41">
      <c r="A60" s="53" t="s">
        <v>33</v>
      </c>
      <c r="B60" s="63">
        <f t="shared" si="30"/>
        <v>42980</v>
      </c>
      <c r="C60" s="58"/>
      <c r="D60" s="102"/>
      <c r="E60" s="102"/>
      <c r="F60" s="102"/>
      <c r="G60" s="102"/>
      <c r="H60" s="102"/>
      <c r="I60" s="193"/>
      <c r="J60" s="105"/>
      <c r="K60" s="102"/>
      <c r="L60" s="102"/>
      <c r="M60" s="102"/>
      <c r="N60" s="102"/>
      <c r="O60" s="102"/>
      <c r="P60" s="102"/>
      <c r="Q60" s="102"/>
      <c r="R60" s="104"/>
      <c r="S60" s="3"/>
      <c r="T60" s="113"/>
      <c r="U60" s="230"/>
      <c r="V60" s="228"/>
      <c r="X60" s="23"/>
      <c r="Y60" s="3"/>
      <c r="Z60" s="3"/>
      <c r="AA60" s="3"/>
      <c r="AB60" s="3"/>
      <c r="AC60" s="3"/>
      <c r="AD60" s="3"/>
      <c r="AE60" s="3"/>
      <c r="AF60" s="3"/>
      <c r="AG60" s="24"/>
      <c r="AH60" s="3"/>
      <c r="AI60" s="71"/>
      <c r="AJ60" s="56" t="s">
        <v>33</v>
      </c>
      <c r="AK60" s="59">
        <f t="shared" si="31"/>
        <v>0</v>
      </c>
      <c r="AL60" s="59">
        <f t="shared" si="32"/>
        <v>0</v>
      </c>
      <c r="AM60" s="59">
        <f t="shared" si="28"/>
        <v>0</v>
      </c>
      <c r="AN60" s="59">
        <f t="shared" si="29"/>
        <v>0</v>
      </c>
      <c r="AO60" s="70"/>
    </row>
    <row r="61" spans="1:41">
      <c r="A61" s="383" t="s">
        <v>34</v>
      </c>
      <c r="B61" s="384"/>
      <c r="C61" s="61">
        <f>SUMIF($B54:$B60,"&lt;&gt;0",C54:C60)</f>
        <v>0</v>
      </c>
      <c r="D61" s="61">
        <f>SUMIF($B54:$B60,"&lt;&gt;0",D54:D60)</f>
        <v>0</v>
      </c>
      <c r="E61" s="61">
        <f t="shared" ref="E61:Q61" si="33">SUMIF($B54:$B60,"&lt;&gt;0",E54:E60)</f>
        <v>0</v>
      </c>
      <c r="F61" s="61">
        <f t="shared" si="33"/>
        <v>0</v>
      </c>
      <c r="G61" s="61">
        <f t="shared" si="33"/>
        <v>0</v>
      </c>
      <c r="H61" s="61">
        <f t="shared" si="33"/>
        <v>0</v>
      </c>
      <c r="I61" s="101">
        <f>SUMIF($B54:$B60,"&lt;&gt;0",I54:I60)</f>
        <v>0</v>
      </c>
      <c r="J61" s="101">
        <f t="shared" si="33"/>
        <v>0</v>
      </c>
      <c r="K61" s="61">
        <f t="shared" si="33"/>
        <v>0</v>
      </c>
      <c r="L61" s="61">
        <f t="shared" si="33"/>
        <v>0</v>
      </c>
      <c r="M61" s="61">
        <f t="shared" si="33"/>
        <v>0</v>
      </c>
      <c r="N61" s="61">
        <f t="shared" si="33"/>
        <v>0</v>
      </c>
      <c r="O61" s="61">
        <f t="shared" si="33"/>
        <v>0</v>
      </c>
      <c r="P61" s="61">
        <f t="shared" si="33"/>
        <v>0</v>
      </c>
      <c r="Q61" s="61">
        <f t="shared" si="33"/>
        <v>0</v>
      </c>
      <c r="R61" s="61"/>
      <c r="T61" s="114">
        <f>SUMIF($B54:$B60,"&lt;&gt;0",T54:T60)</f>
        <v>0</v>
      </c>
      <c r="U61" s="231">
        <f>SUMIF($B54:$B60,"&lt;&gt;0",U54:U60)</f>
        <v>0</v>
      </c>
      <c r="V61" s="231">
        <f>SUMIF($B54:$B60,"&lt;&gt;0",V54:V60)</f>
        <v>0</v>
      </c>
      <c r="X61" s="23"/>
      <c r="Y61" s="377"/>
      <c r="Z61" s="377"/>
      <c r="AA61" s="377"/>
      <c r="AB61" s="377"/>
      <c r="AC61" s="377"/>
      <c r="AD61" s="377"/>
      <c r="AE61" s="33"/>
      <c r="AF61" s="33"/>
      <c r="AG61" s="24"/>
      <c r="AH61" s="3"/>
      <c r="AI61" s="71"/>
      <c r="AJ61" s="56" t="s">
        <v>34</v>
      </c>
      <c r="AK61" s="207">
        <f>SUM(AK54:AK60)</f>
        <v>0</v>
      </c>
      <c r="AL61" s="207">
        <f t="shared" ref="AL61:AN61" si="34">SUM(AL54:AL60)</f>
        <v>0</v>
      </c>
      <c r="AM61" s="207">
        <f t="shared" si="34"/>
        <v>0</v>
      </c>
      <c r="AN61" s="207">
        <f t="shared" si="34"/>
        <v>0</v>
      </c>
      <c r="AO61" s="70"/>
    </row>
    <row r="62" spans="1:41">
      <c r="X62" s="23"/>
      <c r="Y62" s="1" t="s">
        <v>83</v>
      </c>
      <c r="Z62" s="1"/>
      <c r="AA62" s="1"/>
      <c r="AB62" s="1"/>
      <c r="AC62" s="1"/>
      <c r="AD62" s="1"/>
      <c r="AE62" s="3" t="s">
        <v>26</v>
      </c>
      <c r="AF62" s="3"/>
      <c r="AG62" s="24"/>
      <c r="AH62" s="3"/>
      <c r="AI62" s="71"/>
      <c r="AJ62" s="70"/>
      <c r="AK62" s="70"/>
      <c r="AL62" s="70"/>
      <c r="AM62" s="70"/>
      <c r="AN62" s="70"/>
      <c r="AO62" s="70"/>
    </row>
    <row r="63" spans="1:41">
      <c r="A63" s="378" t="s">
        <v>45</v>
      </c>
      <c r="B63" s="378"/>
      <c r="C63" s="378"/>
      <c r="D63" s="378"/>
      <c r="E63" s="378"/>
      <c r="F63" s="378"/>
      <c r="G63" s="378"/>
      <c r="H63" s="378"/>
      <c r="I63" s="378"/>
      <c r="J63" s="378"/>
      <c r="K63" s="378"/>
      <c r="L63" s="378"/>
      <c r="M63" s="378"/>
      <c r="N63" s="378"/>
      <c r="O63" s="378"/>
      <c r="P63" s="378"/>
      <c r="Q63" s="378"/>
      <c r="R63" s="378"/>
      <c r="X63" s="23"/>
      <c r="Y63" s="3"/>
      <c r="Z63" s="3"/>
      <c r="AA63" s="3"/>
      <c r="AB63" s="3"/>
      <c r="AC63" s="3"/>
      <c r="AD63" s="3"/>
      <c r="AE63" s="3"/>
      <c r="AF63" s="3"/>
      <c r="AG63" s="24"/>
      <c r="AH63" s="3"/>
      <c r="AI63" s="76"/>
      <c r="AJ63" s="77"/>
      <c r="AK63" s="77"/>
      <c r="AL63" s="77"/>
      <c r="AM63" s="77"/>
      <c r="AN63" s="77"/>
      <c r="AO63" s="77"/>
    </row>
    <row r="64" spans="1:41" ht="13.5" thickBot="1">
      <c r="A64" s="373" t="s">
        <v>67</v>
      </c>
      <c r="B64" s="373"/>
      <c r="C64" s="373"/>
      <c r="D64" s="373"/>
      <c r="E64" s="373"/>
      <c r="F64" s="373"/>
      <c r="G64" s="373"/>
      <c r="H64" s="373"/>
      <c r="I64" s="373"/>
      <c r="J64" s="373"/>
      <c r="K64" s="373"/>
      <c r="L64" s="373"/>
      <c r="M64" s="373"/>
      <c r="N64" s="373"/>
      <c r="O64" s="373"/>
      <c r="P64" s="373"/>
      <c r="Q64" s="373"/>
      <c r="R64" s="373"/>
      <c r="X64" s="26"/>
      <c r="Y64" s="27"/>
      <c r="Z64" s="27"/>
      <c r="AA64" s="27"/>
      <c r="AB64" s="27"/>
      <c r="AC64" s="27"/>
      <c r="AD64" s="27"/>
      <c r="AE64" s="27"/>
      <c r="AF64" s="27"/>
      <c r="AG64" s="28"/>
    </row>
    <row r="65" spans="1:33" ht="13.5" thickTop="1">
      <c r="A65" s="29"/>
      <c r="B65" s="2" t="s">
        <v>71</v>
      </c>
      <c r="E65" s="108"/>
      <c r="F65" s="153" t="s">
        <v>252</v>
      </c>
      <c r="G65" s="108"/>
      <c r="H65" s="108"/>
      <c r="I65" s="108"/>
      <c r="J65" s="108"/>
      <c r="T65" s="3"/>
      <c r="U65" s="3"/>
      <c r="V65" s="3"/>
      <c r="W65" s="3"/>
      <c r="X65" s="3"/>
      <c r="Y65" s="3"/>
      <c r="Z65" s="3"/>
      <c r="AA65" s="3"/>
      <c r="AB65" s="3"/>
      <c r="AC65" s="3"/>
      <c r="AD65" s="3"/>
      <c r="AE65" s="3"/>
      <c r="AF65" s="3"/>
      <c r="AG65" s="3"/>
    </row>
  </sheetData>
  <sheetProtection sheet="1" selectLockedCells="1"/>
  <protectedRanges>
    <protectedRange sqref="Y4 Y7 AD4 AB10 AE10 C6:C12 AD7:AF7 AH14 C18:C24 C30:C36 C42:C48 C54:C60" name="Range1"/>
    <protectedRange sqref="AE27 AB13 AG13" name="Range1_3"/>
  </protectedRanges>
  <mergeCells count="94">
    <mergeCell ref="A64:R64"/>
    <mergeCell ref="AK52:AN52"/>
    <mergeCell ref="Q53:R53"/>
    <mergeCell ref="Y57:AF58"/>
    <mergeCell ref="A61:B61"/>
    <mergeCell ref="Y61:AD61"/>
    <mergeCell ref="A63:R63"/>
    <mergeCell ref="A52:B52"/>
    <mergeCell ref="C52:H52"/>
    <mergeCell ref="I52:J52"/>
    <mergeCell ref="K52:R52"/>
    <mergeCell ref="T52:V52"/>
    <mergeCell ref="Z46:AC46"/>
    <mergeCell ref="Z47:AC47"/>
    <mergeCell ref="Z48:AC48"/>
    <mergeCell ref="Z49:AC49"/>
    <mergeCell ref="Z50:AA50"/>
    <mergeCell ref="AK40:AN40"/>
    <mergeCell ref="Q41:R41"/>
    <mergeCell ref="Z41:AC41"/>
    <mergeCell ref="Z42:AC42"/>
    <mergeCell ref="Z43:AC43"/>
    <mergeCell ref="Z39:AC39"/>
    <mergeCell ref="A40:B40"/>
    <mergeCell ref="C40:H40"/>
    <mergeCell ref="I40:J40"/>
    <mergeCell ref="K40:R40"/>
    <mergeCell ref="T40:V40"/>
    <mergeCell ref="Z40:AC40"/>
    <mergeCell ref="Z38:AC38"/>
    <mergeCell ref="AK28:AN28"/>
    <mergeCell ref="Q29:R29"/>
    <mergeCell ref="Z29:AC29"/>
    <mergeCell ref="Z30:AC30"/>
    <mergeCell ref="Z31:AC31"/>
    <mergeCell ref="Z32:AC32"/>
    <mergeCell ref="Z33:AC33"/>
    <mergeCell ref="Z34:AC34"/>
    <mergeCell ref="Z35:AC35"/>
    <mergeCell ref="Z36:AC36"/>
    <mergeCell ref="Z37:AC37"/>
    <mergeCell ref="Z27:AC27"/>
    <mergeCell ref="A28:B28"/>
    <mergeCell ref="C28:H28"/>
    <mergeCell ref="I28:J28"/>
    <mergeCell ref="K28:R28"/>
    <mergeCell ref="T28:V28"/>
    <mergeCell ref="Z28:AC28"/>
    <mergeCell ref="Z26:AC26"/>
    <mergeCell ref="AK16:AN16"/>
    <mergeCell ref="Q17:R17"/>
    <mergeCell ref="Y17:AA17"/>
    <mergeCell ref="AD17:AE17"/>
    <mergeCell ref="Z22:AC22"/>
    <mergeCell ref="Z23:AC23"/>
    <mergeCell ref="Z24:AC24"/>
    <mergeCell ref="Z25:AC25"/>
    <mergeCell ref="Z21:AC21"/>
    <mergeCell ref="Y19:AF19"/>
    <mergeCell ref="Y16:AA16"/>
    <mergeCell ref="AD16:AE16"/>
    <mergeCell ref="A16:B16"/>
    <mergeCell ref="C16:H16"/>
    <mergeCell ref="I16:J16"/>
    <mergeCell ref="K16:R16"/>
    <mergeCell ref="T16:V16"/>
    <mergeCell ref="AE10:AF10"/>
    <mergeCell ref="AK4:AN4"/>
    <mergeCell ref="A4:B4"/>
    <mergeCell ref="C4:H4"/>
    <mergeCell ref="I4:J4"/>
    <mergeCell ref="K4:R4"/>
    <mergeCell ref="T4:V4"/>
    <mergeCell ref="Q5:R5"/>
    <mergeCell ref="Y6:AB6"/>
    <mergeCell ref="Y7:AB7"/>
    <mergeCell ref="Y9:Z9"/>
    <mergeCell ref="AB9:AC9"/>
    <mergeCell ref="AE9:AF9"/>
    <mergeCell ref="Y10:Z10"/>
    <mergeCell ref="AB10:AC10"/>
    <mergeCell ref="AJ2:AL2"/>
    <mergeCell ref="Y3:AB3"/>
    <mergeCell ref="AD3:AF3"/>
    <mergeCell ref="Y4:AB4"/>
    <mergeCell ref="AD4:AF4"/>
    <mergeCell ref="Y12:AB12"/>
    <mergeCell ref="AD12:AF12"/>
    <mergeCell ref="Y15:AA15"/>
    <mergeCell ref="AD15:AE15"/>
    <mergeCell ref="Y14:AA14"/>
    <mergeCell ref="AD14:AE14"/>
    <mergeCell ref="Y13:AA13"/>
    <mergeCell ref="AD13:AE13"/>
  </mergeCells>
  <conditionalFormatting sqref="B18:B24 B30:B36 B54:B60 B6:B12 B42:B48">
    <cfRule type="cellIs" dxfId="108" priority="47" stopIfTrue="1" operator="equal">
      <formula>0</formula>
    </cfRule>
  </conditionalFormatting>
  <conditionalFormatting sqref="C13:H13 C25:H25 C37:H37 C49:H49 C61:H61 L25:Q25 L37:Q37 L49:Q49 L61:Q61 J13 L13:Q13">
    <cfRule type="cellIs" dxfId="107" priority="46" stopIfTrue="1" operator="equal">
      <formula>0</formula>
    </cfRule>
  </conditionalFormatting>
  <conditionalFormatting sqref="J25">
    <cfRule type="cellIs" dxfId="106" priority="39" stopIfTrue="1" operator="equal">
      <formula>0</formula>
    </cfRule>
  </conditionalFormatting>
  <conditionalFormatting sqref="J37">
    <cfRule type="cellIs" dxfId="105" priority="38" stopIfTrue="1" operator="equal">
      <formula>0</formula>
    </cfRule>
  </conditionalFormatting>
  <conditionalFormatting sqref="J49">
    <cfRule type="cellIs" dxfId="104" priority="37" stopIfTrue="1" operator="equal">
      <formula>0</formula>
    </cfRule>
  </conditionalFormatting>
  <conditionalFormatting sqref="J61">
    <cfRule type="cellIs" dxfId="103" priority="36" stopIfTrue="1" operator="equal">
      <formula>0</formula>
    </cfRule>
  </conditionalFormatting>
  <conditionalFormatting sqref="K25 K37 K49 K61 K13">
    <cfRule type="cellIs" dxfId="102" priority="35" stopIfTrue="1" operator="equal">
      <formula>0</formula>
    </cfRule>
  </conditionalFormatting>
  <conditionalFormatting sqref="I13">
    <cfRule type="cellIs" dxfId="101" priority="34" stopIfTrue="1" operator="equal">
      <formula>0</formula>
    </cfRule>
  </conditionalFormatting>
  <conditionalFormatting sqref="I25">
    <cfRule type="cellIs" dxfId="100" priority="33" stopIfTrue="1" operator="equal">
      <formula>0</formula>
    </cfRule>
  </conditionalFormatting>
  <conditionalFormatting sqref="I61">
    <cfRule type="cellIs" dxfId="99" priority="30" stopIfTrue="1" operator="equal">
      <formula>0</formula>
    </cfRule>
  </conditionalFormatting>
  <conditionalFormatting sqref="I49">
    <cfRule type="cellIs" dxfId="98" priority="31" stopIfTrue="1" operator="equal">
      <formula>0</formula>
    </cfRule>
  </conditionalFormatting>
  <conditionalFormatting sqref="T13:V13">
    <cfRule type="cellIs" dxfId="97" priority="29" stopIfTrue="1" operator="equal">
      <formula>0</formula>
    </cfRule>
  </conditionalFormatting>
  <conditionalFormatting sqref="T25:V25">
    <cfRule type="cellIs" dxfId="96" priority="28" stopIfTrue="1" operator="equal">
      <formula>0</formula>
    </cfRule>
  </conditionalFormatting>
  <conditionalFormatting sqref="T37:V37">
    <cfRule type="cellIs" dxfId="95" priority="27" stopIfTrue="1" operator="equal">
      <formula>0</formula>
    </cfRule>
  </conditionalFormatting>
  <conditionalFormatting sqref="T49:V49">
    <cfRule type="cellIs" dxfId="94" priority="26" stopIfTrue="1" operator="equal">
      <formula>0</formula>
    </cfRule>
  </conditionalFormatting>
  <conditionalFormatting sqref="T61:V61">
    <cfRule type="cellIs" dxfId="93" priority="25" stopIfTrue="1" operator="equal">
      <formula>0</formula>
    </cfRule>
  </conditionalFormatting>
  <conditionalFormatting sqref="I37">
    <cfRule type="cellIs" dxfId="92" priority="22" stopIfTrue="1" operator="equal">
      <formula>0</formula>
    </cfRule>
  </conditionalFormatting>
  <conditionalFormatting sqref="AB17">
    <cfRule type="cellIs" dxfId="91" priority="10" stopIfTrue="1" operator="lessThan">
      <formula>0</formula>
    </cfRule>
  </conditionalFormatting>
  <conditionalFormatting sqref="AE21:AF25 AE48:AF48 AE28:AF35 AF26 AE38:AF43 AE45:AF46">
    <cfRule type="cellIs" dxfId="90" priority="9" stopIfTrue="1" operator="equal">
      <formula>0</formula>
    </cfRule>
  </conditionalFormatting>
  <conditionalFormatting sqref="AE47:AF47">
    <cfRule type="cellIs" dxfId="89" priority="8" stopIfTrue="1" operator="equal">
      <formula>0</formula>
    </cfRule>
  </conditionalFormatting>
  <conditionalFormatting sqref="AE50:AF50">
    <cfRule type="cellIs" dxfId="88" priority="7" stopIfTrue="1" operator="equal">
      <formula>0</formula>
    </cfRule>
  </conditionalFormatting>
  <conditionalFormatting sqref="AE45:AF45">
    <cfRule type="expression" dxfId="87" priority="6" stopIfTrue="1">
      <formula>$AE$45:$AF$45=0</formula>
    </cfRule>
  </conditionalFormatting>
  <conditionalFormatting sqref="AE36:AF36">
    <cfRule type="cellIs" dxfId="86" priority="5" stopIfTrue="1" operator="equal">
      <formula>0</formula>
    </cfRule>
  </conditionalFormatting>
  <conditionalFormatting sqref="AE36:AF36">
    <cfRule type="expression" dxfId="85" priority="4" stopIfTrue="1">
      <formula>$AE$45:$AF$45=0</formula>
    </cfRule>
  </conditionalFormatting>
  <conditionalFormatting sqref="AE49:AF49">
    <cfRule type="cellIs" dxfId="84" priority="3" stopIfTrue="1" operator="equal">
      <formula>0</formula>
    </cfRule>
  </conditionalFormatting>
  <conditionalFormatting sqref="AE26">
    <cfRule type="cellIs" dxfId="83" priority="2" stopIfTrue="1" operator="equal">
      <formula>0</formula>
    </cfRule>
  </conditionalFormatting>
  <conditionalFormatting sqref="AE44:AF44">
    <cfRule type="cellIs" dxfId="82" priority="1" stopIfTrue="1" operator="equal">
      <formula>0</formula>
    </cfRule>
  </conditionalFormatting>
  <dataValidations count="5">
    <dataValidation type="date" allowBlank="1" showInputMessage="1" sqref="AE10">
      <formula1>1</formula1>
      <formula2>73050</formula2>
    </dataValidation>
    <dataValidation type="decimal" allowBlank="1" showInputMessage="1" showErrorMessage="1" errorTitle="Invalid Data Type" error="Please enter a number between 0 and 24." sqref="C18:C24 C42:C48 C30:C36 C6:C12 C54:C60">
      <formula1>0</formula1>
      <formula2>24</formula2>
    </dataValidation>
    <dataValidation type="decimal" allowBlank="1" showInputMessage="1" showErrorMessage="1" sqref="AD7">
      <formula1>0</formula1>
      <formula2>2</formula2>
    </dataValidation>
    <dataValidation type="decimal" allowBlank="1" showInputMessage="1" showErrorMessage="1" sqref="AH14 AE27 AB13 AG13">
      <formula1>0</formula1>
      <formula2>300</formula2>
    </dataValidation>
    <dataValidation allowBlank="1" showInputMessage="1" sqref="AB10"/>
  </dataValidations>
  <hyperlinks>
    <hyperlink ref="F65" r:id="rId1" display="http://web.uncg.edu/hrs/PolicyManuals/StaffManual/Section5/"/>
  </hyperlinks>
  <printOptions horizontalCentered="1" verticalCentered="1"/>
  <pageMargins left="0.25" right="0.25" top="0.25" bottom="0.25" header="0.3" footer="0.3"/>
  <pageSetup scale="56" orientation="landscape" r:id="rId2"/>
  <headerFooter alignWithMargins="0">
    <oddHeader>&amp;C&amp;"Arial,Bold"&amp;11The University of North Carolina at Greensboro 
Monthly Time &amp; Leave Record 
For SHRA Non-Exempt Employees</oddHeader>
    <oddFooter>&amp;L&amp;"Arial,Italic"rv: 12/4/2017</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Validation!$B$18:$B$24</xm:f>
          </x14:formula1>
          <xm:sqref>R6:R12 R18:R24 R30:R36 R42:R48 R54:R60</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3" tint="0.79998168889431442"/>
    <pageSetUpPr fitToPage="1"/>
  </sheetPr>
  <dimension ref="A2:AR65"/>
  <sheetViews>
    <sheetView showGridLines="0" zoomScale="80" zoomScaleNormal="80" zoomScalePageLayoutView="70" workbookViewId="0">
      <selection activeCell="M60" sqref="M60"/>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1.5703125" style="2" customWidth="1"/>
    <col min="30" max="32" width="7.42578125" style="2" customWidth="1"/>
    <col min="33" max="33" width="2.42578125" style="2" customWidth="1"/>
    <col min="34" max="34" width="4.7109375" style="2" customWidth="1"/>
    <col min="35" max="35" width="7.42578125" style="2" hidden="1" customWidth="1"/>
    <col min="36" max="36" width="14.28515625" style="2" hidden="1" customWidth="1"/>
    <col min="37" max="37" width="8" style="2" hidden="1" customWidth="1"/>
    <col min="38" max="39" width="8.5703125" style="2" hidden="1" customWidth="1"/>
    <col min="40" max="41" width="7.42578125" style="2" hidden="1" customWidth="1"/>
    <col min="42" max="43" width="7.42578125" style="2" customWidth="1"/>
    <col min="44" max="16384" width="7.42578125" style="2"/>
  </cols>
  <sheetData>
    <row r="2" spans="1:42">
      <c r="S2" s="3"/>
      <c r="AI2" s="65"/>
      <c r="AJ2" s="333" t="s">
        <v>103</v>
      </c>
      <c r="AK2" s="333"/>
      <c r="AL2" s="333"/>
      <c r="AM2" s="226"/>
      <c r="AN2" s="66"/>
      <c r="AO2" s="66"/>
    </row>
    <row r="3" spans="1:42" ht="13.5" thickBot="1">
      <c r="A3" s="3"/>
      <c r="B3" s="3"/>
      <c r="C3" s="3"/>
      <c r="D3" s="3"/>
      <c r="E3" s="3"/>
      <c r="F3" s="3"/>
      <c r="G3" s="3"/>
      <c r="H3" s="1"/>
      <c r="I3" s="110"/>
      <c r="J3" s="45"/>
      <c r="K3" s="3"/>
      <c r="L3" s="3"/>
      <c r="M3" s="3"/>
      <c r="N3" s="109"/>
      <c r="O3" s="109"/>
      <c r="P3" s="109"/>
      <c r="Q3" s="46"/>
      <c r="R3" s="3"/>
      <c r="S3" s="1"/>
      <c r="Y3" s="328" t="s">
        <v>16</v>
      </c>
      <c r="Z3" s="328"/>
      <c r="AA3" s="328"/>
      <c r="AB3" s="328"/>
      <c r="AC3" s="19"/>
      <c r="AD3" s="328" t="s">
        <v>17</v>
      </c>
      <c r="AE3" s="328"/>
      <c r="AF3" s="328"/>
      <c r="AG3" s="19"/>
      <c r="AH3" s="19"/>
      <c r="AI3" s="67"/>
      <c r="AJ3" s="68"/>
      <c r="AK3" s="69"/>
      <c r="AL3" s="69"/>
      <c r="AM3" s="69"/>
      <c r="AN3" s="70"/>
      <c r="AO3" s="70"/>
    </row>
    <row r="4" spans="1:42" ht="12.75" customHeight="1" thickTop="1">
      <c r="A4" s="334" t="s">
        <v>22</v>
      </c>
      <c r="B4" s="334"/>
      <c r="C4" s="335" t="s">
        <v>185</v>
      </c>
      <c r="D4" s="336"/>
      <c r="E4" s="336"/>
      <c r="F4" s="336"/>
      <c r="G4" s="336"/>
      <c r="H4" s="337"/>
      <c r="I4" s="338" t="s">
        <v>184</v>
      </c>
      <c r="J4" s="339"/>
      <c r="K4" s="340" t="s">
        <v>104</v>
      </c>
      <c r="L4" s="341"/>
      <c r="M4" s="341"/>
      <c r="N4" s="341"/>
      <c r="O4" s="341"/>
      <c r="P4" s="341"/>
      <c r="Q4" s="341"/>
      <c r="R4" s="342"/>
      <c r="S4" s="48"/>
      <c r="T4" s="343" t="s">
        <v>115</v>
      </c>
      <c r="U4" s="344"/>
      <c r="V4" s="345"/>
      <c r="Y4" s="316" t="str">
        <f>'Timesheet Setup'!G7</f>
        <v xml:space="preserve">Spiro </v>
      </c>
      <c r="Z4" s="317"/>
      <c r="AA4" s="317"/>
      <c r="AB4" s="318"/>
      <c r="AC4" s="3"/>
      <c r="AD4" s="316">
        <f>'Timesheet Setup'!G9</f>
        <v>123456789</v>
      </c>
      <c r="AE4" s="317"/>
      <c r="AF4" s="318"/>
      <c r="AG4" s="3"/>
      <c r="AH4" s="3"/>
      <c r="AI4" s="67"/>
      <c r="AJ4" s="54" t="s">
        <v>22</v>
      </c>
      <c r="AK4" s="312" t="s">
        <v>78</v>
      </c>
      <c r="AL4" s="313"/>
      <c r="AM4" s="313"/>
      <c r="AN4" s="314"/>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12" t="s">
        <v>94</v>
      </c>
      <c r="R5" s="314"/>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42981</v>
      </c>
      <c r="C6" s="58"/>
      <c r="D6" s="102"/>
      <c r="E6" s="102"/>
      <c r="F6" s="102"/>
      <c r="G6" s="102"/>
      <c r="H6" s="192"/>
      <c r="I6" s="113"/>
      <c r="J6" s="105"/>
      <c r="K6" s="102"/>
      <c r="L6" s="103"/>
      <c r="M6" s="102"/>
      <c r="N6" s="102"/>
      <c r="O6" s="102"/>
      <c r="P6" s="102"/>
      <c r="Q6" s="102"/>
      <c r="R6" s="104"/>
      <c r="S6" s="6"/>
      <c r="T6" s="113"/>
      <c r="U6" s="230"/>
      <c r="V6" s="228"/>
      <c r="Y6" s="315" t="s">
        <v>55</v>
      </c>
      <c r="Z6" s="315"/>
      <c r="AA6" s="315"/>
      <c r="AB6" s="315"/>
      <c r="AC6" s="20"/>
      <c r="AD6" s="51" t="s">
        <v>40</v>
      </c>
      <c r="AE6" s="51" t="s">
        <v>88</v>
      </c>
      <c r="AF6" s="51" t="s">
        <v>90</v>
      </c>
      <c r="AG6" s="3"/>
      <c r="AH6" s="3"/>
      <c r="AI6" s="71"/>
      <c r="AJ6" s="56" t="s">
        <v>27</v>
      </c>
      <c r="AK6" s="59">
        <f>I6</f>
        <v>0</v>
      </c>
      <c r="AL6" s="59">
        <f>K6</f>
        <v>0</v>
      </c>
      <c r="AM6" s="59">
        <f t="shared" ref="AM6:AM9" si="0">IF($U$13&gt;0,T6,0)</f>
        <v>0</v>
      </c>
      <c r="AN6" s="59">
        <f t="shared" ref="AN6:AN9" si="1">IF(E6&gt;8,8,E6)</f>
        <v>0</v>
      </c>
      <c r="AO6" s="70"/>
    </row>
    <row r="7" spans="1:42">
      <c r="A7" s="56" t="s">
        <v>28</v>
      </c>
      <c r="B7" s="57">
        <f>IF(WEEKDAY($AB$10)=2,$AB$10,IF(B6&lt;&gt;0,B6+1,0))</f>
        <v>42982</v>
      </c>
      <c r="C7" s="58"/>
      <c r="D7" s="102"/>
      <c r="E7" s="102"/>
      <c r="F7" s="102"/>
      <c r="G7" s="102"/>
      <c r="H7" s="192"/>
      <c r="I7" s="113"/>
      <c r="J7" s="105"/>
      <c r="K7" s="102"/>
      <c r="L7" s="103"/>
      <c r="M7" s="102"/>
      <c r="N7" s="102"/>
      <c r="O7" s="102"/>
      <c r="P7" s="102"/>
      <c r="Q7" s="102"/>
      <c r="R7" s="104"/>
      <c r="S7" s="6"/>
      <c r="T7" s="113"/>
      <c r="U7" s="230"/>
      <c r="V7" s="228"/>
      <c r="Y7" s="316">
        <f>'Timesheet Setup'!G11</f>
        <v>58401</v>
      </c>
      <c r="Z7" s="317"/>
      <c r="AA7" s="317"/>
      <c r="AB7" s="318"/>
      <c r="AC7" s="3"/>
      <c r="AD7" s="155">
        <f>'Timesheet Setup'!G13</f>
        <v>1</v>
      </c>
      <c r="AE7" s="155">
        <f>'Timesheet Setup'!G15</f>
        <v>0</v>
      </c>
      <c r="AF7" s="155">
        <f>'Timesheet Setup'!G17</f>
        <v>0</v>
      </c>
      <c r="AG7" s="3"/>
      <c r="AH7" s="3"/>
      <c r="AI7" s="71"/>
      <c r="AJ7" s="56" t="s">
        <v>28</v>
      </c>
      <c r="AK7" s="59">
        <f t="shared" ref="AK7:AK9" si="2">I7</f>
        <v>0</v>
      </c>
      <c r="AL7" s="59">
        <f t="shared" ref="AL7:AL9" si="3">K7</f>
        <v>0</v>
      </c>
      <c r="AM7" s="59">
        <f t="shared" si="0"/>
        <v>0</v>
      </c>
      <c r="AN7" s="59">
        <f t="shared" si="1"/>
        <v>0</v>
      </c>
      <c r="AO7" s="70"/>
    </row>
    <row r="8" spans="1:42">
      <c r="A8" s="56" t="s">
        <v>29</v>
      </c>
      <c r="B8" s="57">
        <f>IF(WEEKDAY($AB$10)=3,$AB$10,IF(B7&lt;&gt;0,B7+1,0))</f>
        <v>42983</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42984</v>
      </c>
      <c r="C9" s="58"/>
      <c r="D9" s="102"/>
      <c r="E9" s="102"/>
      <c r="F9" s="102"/>
      <c r="G9" s="102"/>
      <c r="H9" s="192"/>
      <c r="I9" s="113"/>
      <c r="J9" s="105"/>
      <c r="K9" s="102"/>
      <c r="L9" s="103"/>
      <c r="M9" s="102"/>
      <c r="N9" s="102"/>
      <c r="O9" s="102"/>
      <c r="P9" s="102"/>
      <c r="Q9" s="102"/>
      <c r="R9" s="104"/>
      <c r="S9" s="6"/>
      <c r="T9" s="113"/>
      <c r="U9" s="230"/>
      <c r="V9" s="228"/>
      <c r="Y9" s="327" t="s">
        <v>92</v>
      </c>
      <c r="Z9" s="327"/>
      <c r="AA9" s="3"/>
      <c r="AB9" s="328" t="s">
        <v>75</v>
      </c>
      <c r="AC9" s="328"/>
      <c r="AD9" s="3"/>
      <c r="AE9" s="328" t="s">
        <v>76</v>
      </c>
      <c r="AF9" s="328"/>
      <c r="AG9" s="3"/>
      <c r="AH9" s="3"/>
      <c r="AI9" s="72"/>
      <c r="AJ9" s="56" t="s">
        <v>30</v>
      </c>
      <c r="AK9" s="59">
        <f t="shared" si="2"/>
        <v>0</v>
      </c>
      <c r="AL9" s="59">
        <f t="shared" si="3"/>
        <v>0</v>
      </c>
      <c r="AM9" s="59">
        <f t="shared" si="0"/>
        <v>0</v>
      </c>
      <c r="AN9" s="59">
        <f t="shared" si="1"/>
        <v>0</v>
      </c>
      <c r="AO9" s="70"/>
    </row>
    <row r="10" spans="1:42">
      <c r="A10" s="56" t="s">
        <v>31</v>
      </c>
      <c r="B10" s="57">
        <f>IF(WEEKDAY($AB$10)=5,$AB$10,IF(B9&lt;&gt;0,B9+1,0))</f>
        <v>42985</v>
      </c>
      <c r="C10" s="58"/>
      <c r="D10" s="102"/>
      <c r="E10" s="102"/>
      <c r="F10" s="102"/>
      <c r="G10" s="102"/>
      <c r="H10" s="192"/>
      <c r="I10" s="113"/>
      <c r="J10" s="105"/>
      <c r="K10" s="102"/>
      <c r="L10" s="103"/>
      <c r="M10" s="102"/>
      <c r="N10" s="102"/>
      <c r="O10" s="102"/>
      <c r="P10" s="102"/>
      <c r="Q10" s="102"/>
      <c r="R10" s="104"/>
      <c r="S10" s="6"/>
      <c r="T10" s="113"/>
      <c r="U10" s="230"/>
      <c r="V10" s="228"/>
      <c r="Y10" s="329" t="str">
        <f>Validation!B13</f>
        <v>October (2017)</v>
      </c>
      <c r="Z10" s="330"/>
      <c r="AA10" s="3"/>
      <c r="AB10" s="331">
        <f>VLOOKUP(Y10,Validation!B4:F15,2,FALSE)</f>
        <v>42981</v>
      </c>
      <c r="AC10" s="332"/>
      <c r="AD10" s="3"/>
      <c r="AE10" s="331">
        <f>VLOOKUP(Y10,Validation!B4:F15,4,FALSE)</f>
        <v>43008</v>
      </c>
      <c r="AF10" s="332"/>
      <c r="AG10" s="3"/>
      <c r="AH10" s="3"/>
      <c r="AI10" s="72"/>
      <c r="AJ10" s="56" t="s">
        <v>31</v>
      </c>
      <c r="AK10" s="59">
        <f>I10</f>
        <v>0</v>
      </c>
      <c r="AL10" s="59">
        <f>K10</f>
        <v>0</v>
      </c>
      <c r="AM10" s="59">
        <f>IF($U$13&gt;0,T10,0)</f>
        <v>0</v>
      </c>
      <c r="AN10" s="59">
        <f>IF(E10&gt;8,8,E10)</f>
        <v>0</v>
      </c>
      <c r="AO10" s="70"/>
    </row>
    <row r="11" spans="1:42" ht="13.5" thickBot="1">
      <c r="A11" s="56" t="s">
        <v>32</v>
      </c>
      <c r="B11" s="57">
        <f>IF(WEEKDAY($AB$10)=6,$AB$10,IF(B10&lt;&gt;0,B10+1,0))</f>
        <v>42986</v>
      </c>
      <c r="C11" s="58"/>
      <c r="D11" s="102"/>
      <c r="E11" s="102"/>
      <c r="F11" s="102"/>
      <c r="G11" s="102"/>
      <c r="H11" s="192"/>
      <c r="I11" s="113"/>
      <c r="J11" s="105"/>
      <c r="K11" s="102"/>
      <c r="L11" s="103"/>
      <c r="M11" s="102"/>
      <c r="N11" s="102"/>
      <c r="O11" s="102"/>
      <c r="P11" s="102"/>
      <c r="Q11" s="102"/>
      <c r="R11" s="104"/>
      <c r="S11" s="6"/>
      <c r="T11" s="113"/>
      <c r="U11" s="230"/>
      <c r="V11" s="228"/>
      <c r="X11" s="3"/>
      <c r="Y11" s="3"/>
      <c r="Z11" s="3"/>
      <c r="AA11" s="3"/>
      <c r="AB11" s="3"/>
      <c r="AC11" s="3"/>
      <c r="AD11" s="3"/>
      <c r="AE11" s="3"/>
      <c r="AF11" s="3"/>
      <c r="AG11" s="3"/>
      <c r="AH11" s="3"/>
      <c r="AI11" s="71"/>
      <c r="AJ11" s="56" t="s">
        <v>32</v>
      </c>
      <c r="AK11" s="59">
        <f>I11</f>
        <v>0</v>
      </c>
      <c r="AL11" s="59">
        <f>K11</f>
        <v>0</v>
      </c>
      <c r="AM11" s="59">
        <f>IF($U$13&gt;0,T11,0)</f>
        <v>0</v>
      </c>
      <c r="AN11" s="59">
        <f>IF(E11&gt;8,8,E11)</f>
        <v>0</v>
      </c>
      <c r="AO11" s="70"/>
      <c r="AP11" s="5"/>
    </row>
    <row r="12" spans="1:42" ht="13.5" thickTop="1">
      <c r="A12" s="56" t="s">
        <v>33</v>
      </c>
      <c r="B12" s="57">
        <f>IF(WEEKDAY($AB$10)=7,$AB$10,IF(B11&lt;&gt;0,B11+1,0))</f>
        <v>42987</v>
      </c>
      <c r="C12" s="58"/>
      <c r="D12" s="102"/>
      <c r="E12" s="102"/>
      <c r="F12" s="102"/>
      <c r="G12" s="102"/>
      <c r="H12" s="192"/>
      <c r="I12" s="113"/>
      <c r="J12" s="105"/>
      <c r="K12" s="102"/>
      <c r="L12" s="103"/>
      <c r="M12" s="102"/>
      <c r="N12" s="102"/>
      <c r="O12" s="102"/>
      <c r="P12" s="102"/>
      <c r="Q12" s="102"/>
      <c r="R12" s="104"/>
      <c r="S12" s="6"/>
      <c r="T12" s="113"/>
      <c r="U12" s="230"/>
      <c r="V12" s="228"/>
      <c r="W12" s="3"/>
      <c r="X12" s="1"/>
      <c r="Y12" s="319" t="s">
        <v>179</v>
      </c>
      <c r="Z12" s="320"/>
      <c r="AA12" s="320"/>
      <c r="AB12" s="321"/>
      <c r="AC12" s="165"/>
      <c r="AD12" s="322" t="s">
        <v>115</v>
      </c>
      <c r="AE12" s="323"/>
      <c r="AF12" s="324"/>
      <c r="AG12" s="16"/>
      <c r="AH12" s="16"/>
      <c r="AI12" s="71"/>
      <c r="AJ12" s="56" t="s">
        <v>33</v>
      </c>
      <c r="AK12" s="59">
        <f>I12</f>
        <v>0</v>
      </c>
      <c r="AL12" s="59">
        <f>K12</f>
        <v>0</v>
      </c>
      <c r="AM12" s="59">
        <f>IF($U$13&gt;0,T12,0)</f>
        <v>0</v>
      </c>
      <c r="AN12" s="59">
        <f>IF(E12&gt;8,8,E12)</f>
        <v>0</v>
      </c>
      <c r="AO12" s="70"/>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25" t="s">
        <v>158</v>
      </c>
      <c r="Z13" s="326"/>
      <c r="AA13" s="326"/>
      <c r="AB13" s="156">
        <f>September!AB17</f>
        <v>0</v>
      </c>
      <c r="AC13" s="166"/>
      <c r="AD13" s="325" t="s">
        <v>162</v>
      </c>
      <c r="AE13" s="326"/>
      <c r="AF13" s="156">
        <f>September!AF17</f>
        <v>0</v>
      </c>
      <c r="AG13" s="47"/>
      <c r="AH13" s="47"/>
      <c r="AI13" s="71"/>
      <c r="AJ13" s="56" t="s">
        <v>34</v>
      </c>
      <c r="AK13" s="207">
        <f>SUM(AK6:AK12)</f>
        <v>0</v>
      </c>
      <c r="AL13" s="207">
        <f>SUM(AL6:AL12)</f>
        <v>0</v>
      </c>
      <c r="AM13" s="207">
        <f>SUM(AM6:AM12)</f>
        <v>0</v>
      </c>
      <c r="AN13" s="207">
        <f>SUM(AN6:AN12)</f>
        <v>0</v>
      </c>
      <c r="AO13" s="70"/>
    </row>
    <row r="14" spans="1:42">
      <c r="S14" s="12"/>
      <c r="T14" s="48"/>
      <c r="U14" s="48"/>
      <c r="V14" s="48"/>
      <c r="W14" s="48"/>
      <c r="X14" s="1"/>
      <c r="Y14" s="310" t="s">
        <v>159</v>
      </c>
      <c r="Z14" s="311"/>
      <c r="AA14" s="311"/>
      <c r="AB14" s="99">
        <f>AE25</f>
        <v>0</v>
      </c>
      <c r="AC14" s="167"/>
      <c r="AD14" s="310" t="s">
        <v>166</v>
      </c>
      <c r="AE14" s="311"/>
      <c r="AF14" s="164">
        <f>AE46</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10" t="s">
        <v>160</v>
      </c>
      <c r="Z15" s="311"/>
      <c r="AA15" s="311"/>
      <c r="AB15" s="99">
        <f>AE24</f>
        <v>0</v>
      </c>
      <c r="AC15" s="168"/>
      <c r="AD15" s="310" t="s">
        <v>163</v>
      </c>
      <c r="AE15" s="311"/>
      <c r="AF15" s="164">
        <f>AE47</f>
        <v>0</v>
      </c>
      <c r="AG15" s="3"/>
      <c r="AH15" s="3"/>
      <c r="AI15" s="71"/>
      <c r="AJ15" s="70"/>
      <c r="AK15" s="74"/>
      <c r="AL15" s="74"/>
      <c r="AM15" s="74"/>
      <c r="AN15" s="70"/>
      <c r="AO15" s="70"/>
    </row>
    <row r="16" spans="1:42" ht="12.75" customHeight="1" thickTop="1">
      <c r="A16" s="334" t="s">
        <v>23</v>
      </c>
      <c r="B16" s="334"/>
      <c r="C16" s="335" t="s">
        <v>185</v>
      </c>
      <c r="D16" s="336"/>
      <c r="E16" s="336"/>
      <c r="F16" s="336"/>
      <c r="G16" s="336"/>
      <c r="H16" s="337"/>
      <c r="I16" s="338" t="s">
        <v>184</v>
      </c>
      <c r="J16" s="339"/>
      <c r="K16" s="340" t="s">
        <v>104</v>
      </c>
      <c r="L16" s="341"/>
      <c r="M16" s="341"/>
      <c r="N16" s="341"/>
      <c r="O16" s="341"/>
      <c r="P16" s="341"/>
      <c r="Q16" s="341"/>
      <c r="R16" s="342"/>
      <c r="S16" s="1"/>
      <c r="T16" s="343" t="s">
        <v>115</v>
      </c>
      <c r="U16" s="344"/>
      <c r="V16" s="345"/>
      <c r="W16" s="6"/>
      <c r="Y16" s="310" t="s">
        <v>161</v>
      </c>
      <c r="Z16" s="311"/>
      <c r="AA16" s="311"/>
      <c r="AB16" s="164">
        <f>AE26</f>
        <v>0</v>
      </c>
      <c r="AC16" s="167"/>
      <c r="AD16" s="310" t="s">
        <v>114</v>
      </c>
      <c r="AE16" s="311"/>
      <c r="AF16" s="164">
        <f>AF49</f>
        <v>0</v>
      </c>
      <c r="AG16" s="3"/>
      <c r="AH16" s="3"/>
      <c r="AI16" s="71"/>
      <c r="AJ16" s="54" t="s">
        <v>22</v>
      </c>
      <c r="AK16" s="312" t="s">
        <v>78</v>
      </c>
      <c r="AL16" s="313"/>
      <c r="AM16" s="313"/>
      <c r="AN16" s="314"/>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12" t="s">
        <v>94</v>
      </c>
      <c r="R17" s="314"/>
      <c r="S17" s="1"/>
      <c r="T17" s="112" t="s">
        <v>85</v>
      </c>
      <c r="U17" s="229" t="s">
        <v>110</v>
      </c>
      <c r="V17" s="227" t="s">
        <v>114</v>
      </c>
      <c r="X17" s="6"/>
      <c r="Y17" s="349" t="s">
        <v>12</v>
      </c>
      <c r="Z17" s="350"/>
      <c r="AA17" s="350"/>
      <c r="AB17" s="35">
        <f>SUM(AB13+AB14+AB15-AB16)</f>
        <v>0</v>
      </c>
      <c r="AC17" s="167"/>
      <c r="AD17" s="349" t="s">
        <v>164</v>
      </c>
      <c r="AE17" s="35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42988</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49"/>
      <c r="AI18" s="75"/>
      <c r="AJ18" s="56" t="s">
        <v>27</v>
      </c>
      <c r="AK18" s="59">
        <f t="shared" ref="AK18:AK24" si="5">I18</f>
        <v>0</v>
      </c>
      <c r="AL18" s="59">
        <f t="shared" ref="AL18:AL24" si="6">K18</f>
        <v>0</v>
      </c>
      <c r="AM18" s="59">
        <f t="shared" ref="AM18:AM24" si="7">IF($U$13&gt;0,T18,0)</f>
        <v>0</v>
      </c>
      <c r="AN18" s="59">
        <f t="shared" ref="AN18:AN24" si="8">IF(E18&gt;8,8,E18)</f>
        <v>0</v>
      </c>
      <c r="AO18" s="70"/>
    </row>
    <row r="19" spans="1:41" ht="13.5" thickTop="1">
      <c r="A19" s="53" t="s">
        <v>28</v>
      </c>
      <c r="B19" s="63">
        <f t="shared" ref="B19:B24" si="9">IF(B18&lt;&gt;0,IF(SUM(B18+1)&gt;$AE$10,0, SUM(B18+1)),0)</f>
        <v>42989</v>
      </c>
      <c r="C19" s="58"/>
      <c r="D19" s="102"/>
      <c r="E19" s="102"/>
      <c r="F19" s="102"/>
      <c r="G19" s="102"/>
      <c r="H19" s="102"/>
      <c r="I19" s="193"/>
      <c r="J19" s="105"/>
      <c r="K19" s="102"/>
      <c r="L19" s="102"/>
      <c r="M19" s="102"/>
      <c r="N19" s="102"/>
      <c r="O19" s="102"/>
      <c r="P19" s="102"/>
      <c r="Q19" s="102"/>
      <c r="R19" s="104"/>
      <c r="S19" s="3"/>
      <c r="T19" s="113"/>
      <c r="U19" s="230"/>
      <c r="V19" s="228"/>
      <c r="W19" s="6"/>
      <c r="X19" s="6"/>
      <c r="Y19" s="322" t="s">
        <v>0</v>
      </c>
      <c r="Z19" s="323"/>
      <c r="AA19" s="323"/>
      <c r="AB19" s="323"/>
      <c r="AC19" s="323"/>
      <c r="AD19" s="323"/>
      <c r="AE19" s="323"/>
      <c r="AF19" s="324"/>
      <c r="AG19" s="3"/>
      <c r="AH19" s="3"/>
      <c r="AI19" s="71"/>
      <c r="AJ19" s="56" t="s">
        <v>28</v>
      </c>
      <c r="AK19" s="59">
        <f t="shared" si="5"/>
        <v>0</v>
      </c>
      <c r="AL19" s="59">
        <f t="shared" si="6"/>
        <v>0</v>
      </c>
      <c r="AM19" s="59">
        <f t="shared" si="7"/>
        <v>0</v>
      </c>
      <c r="AN19" s="59">
        <f t="shared" si="8"/>
        <v>0</v>
      </c>
      <c r="AO19" s="70"/>
    </row>
    <row r="20" spans="1:41">
      <c r="A20" s="53" t="s">
        <v>29</v>
      </c>
      <c r="B20" s="63">
        <f t="shared" si="9"/>
        <v>42990</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7"/>
      <c r="AI20" s="71"/>
      <c r="AJ20" s="56" t="s">
        <v>29</v>
      </c>
      <c r="AK20" s="59">
        <f t="shared" si="5"/>
        <v>0</v>
      </c>
      <c r="AL20" s="59">
        <f t="shared" si="6"/>
        <v>0</v>
      </c>
      <c r="AM20" s="59">
        <f t="shared" si="7"/>
        <v>0</v>
      </c>
      <c r="AN20" s="59">
        <f t="shared" si="8"/>
        <v>0</v>
      </c>
      <c r="AO20" s="70"/>
    </row>
    <row r="21" spans="1:41">
      <c r="A21" s="53" t="s">
        <v>30</v>
      </c>
      <c r="B21" s="63">
        <f t="shared" si="9"/>
        <v>42991</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46" t="s">
        <v>19</v>
      </c>
      <c r="AA21" s="347"/>
      <c r="AB21" s="347"/>
      <c r="AC21" s="348"/>
      <c r="AD21" s="13" t="s">
        <v>88</v>
      </c>
      <c r="AE21" s="14">
        <f>IF($AE$7=10,D$13+D$25+D$37+D$49+D$61,0)</f>
        <v>0</v>
      </c>
      <c r="AF21" s="39">
        <f>AE21</f>
        <v>0</v>
      </c>
      <c r="AG21" s="3"/>
      <c r="AH21" s="3"/>
      <c r="AI21" s="71"/>
      <c r="AJ21" s="56" t="s">
        <v>30</v>
      </c>
      <c r="AK21" s="59">
        <f t="shared" si="5"/>
        <v>0</v>
      </c>
      <c r="AL21" s="59">
        <f t="shared" si="6"/>
        <v>0</v>
      </c>
      <c r="AM21" s="59">
        <f t="shared" si="7"/>
        <v>0</v>
      </c>
      <c r="AN21" s="59">
        <f t="shared" si="8"/>
        <v>0</v>
      </c>
      <c r="AO21" s="70"/>
    </row>
    <row r="22" spans="1:41">
      <c r="A22" s="53" t="s">
        <v>31</v>
      </c>
      <c r="B22" s="63">
        <f t="shared" si="9"/>
        <v>42992</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46" t="s">
        <v>20</v>
      </c>
      <c r="AA22" s="347"/>
      <c r="AB22" s="347"/>
      <c r="AC22" s="348"/>
      <c r="AD22" s="13" t="s">
        <v>88</v>
      </c>
      <c r="AE22" s="14">
        <f>IF($AE$7=15,D$13+D$25+D$37+D$49+D$61,0)</f>
        <v>0</v>
      </c>
      <c r="AF22" s="39">
        <f>AE22</f>
        <v>0</v>
      </c>
      <c r="AG22" s="3"/>
      <c r="AH22" s="3"/>
      <c r="AI22" s="71"/>
      <c r="AJ22" s="56" t="s">
        <v>31</v>
      </c>
      <c r="AK22" s="59">
        <f t="shared" si="5"/>
        <v>0</v>
      </c>
      <c r="AL22" s="59">
        <f t="shared" si="6"/>
        <v>0</v>
      </c>
      <c r="AM22" s="59">
        <f t="shared" si="7"/>
        <v>0</v>
      </c>
      <c r="AN22" s="59">
        <f t="shared" si="8"/>
        <v>0</v>
      </c>
      <c r="AO22" s="70"/>
    </row>
    <row r="23" spans="1:41" ht="13.5" thickBot="1">
      <c r="A23" s="53" t="s">
        <v>32</v>
      </c>
      <c r="B23" s="63">
        <f t="shared" si="9"/>
        <v>42993</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5"/>
        <v>0</v>
      </c>
      <c r="AL23" s="59">
        <f t="shared" si="6"/>
        <v>0</v>
      </c>
      <c r="AM23" s="59">
        <f t="shared" si="7"/>
        <v>0</v>
      </c>
      <c r="AN23" s="59">
        <f t="shared" si="8"/>
        <v>0</v>
      </c>
      <c r="AO23" s="70"/>
    </row>
    <row r="24" spans="1:41" ht="13.5" thickTop="1">
      <c r="A24" s="53" t="s">
        <v>33</v>
      </c>
      <c r="B24" s="63">
        <f t="shared" si="9"/>
        <v>42994</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54" t="s">
        <v>18</v>
      </c>
      <c r="AA24" s="355"/>
      <c r="AB24" s="355"/>
      <c r="AC24" s="356"/>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5"/>
        <v>0</v>
      </c>
      <c r="AL24" s="59">
        <f t="shared" si="6"/>
        <v>0</v>
      </c>
      <c r="AM24" s="59">
        <f t="shared" si="7"/>
        <v>0</v>
      </c>
      <c r="AN24" s="59">
        <f t="shared" si="8"/>
        <v>0</v>
      </c>
      <c r="AO24" s="70"/>
    </row>
    <row r="25" spans="1:41">
      <c r="A25" s="62" t="s">
        <v>34</v>
      </c>
      <c r="B25" s="52"/>
      <c r="C25" s="61">
        <f>SUMIF($B18:$B24,"&lt;&gt;0",C18:C24)</f>
        <v>0</v>
      </c>
      <c r="D25" s="61">
        <f t="shared" ref="D25:Q25" si="10">SUMIF($B18:$B24,"&lt;&gt;0",D18:D24)</f>
        <v>0</v>
      </c>
      <c r="E25" s="61">
        <f t="shared" si="10"/>
        <v>0</v>
      </c>
      <c r="F25" s="61">
        <f t="shared" si="10"/>
        <v>0</v>
      </c>
      <c r="G25" s="61">
        <f t="shared" si="10"/>
        <v>0</v>
      </c>
      <c r="H25" s="61">
        <f t="shared" si="10"/>
        <v>0</v>
      </c>
      <c r="I25" s="101">
        <f t="shared" si="10"/>
        <v>0</v>
      </c>
      <c r="J25" s="101">
        <f t="shared" si="10"/>
        <v>0</v>
      </c>
      <c r="K25" s="61">
        <f t="shared" si="10"/>
        <v>0</v>
      </c>
      <c r="L25" s="61">
        <f t="shared" si="10"/>
        <v>0</v>
      </c>
      <c r="M25" s="61">
        <f t="shared" si="10"/>
        <v>0</v>
      </c>
      <c r="N25" s="61">
        <f t="shared" si="10"/>
        <v>0</v>
      </c>
      <c r="O25" s="61">
        <f t="shared" si="10"/>
        <v>0</v>
      </c>
      <c r="P25" s="61">
        <f t="shared" si="10"/>
        <v>0</v>
      </c>
      <c r="Q25" s="61">
        <f t="shared" si="10"/>
        <v>0</v>
      </c>
      <c r="R25" s="61"/>
      <c r="S25" s="3"/>
      <c r="T25" s="114">
        <f>SUMIF($B18:$B24,"&lt;&gt;0",T18:T24)</f>
        <v>0</v>
      </c>
      <c r="U25" s="231">
        <f>SUMIF($B18:$B24,"&lt;&gt;0",U18:U24)</f>
        <v>0</v>
      </c>
      <c r="V25" s="231">
        <f>SUMIF($B18:$B24,"&lt;&gt;0",V18:V24)</f>
        <v>0</v>
      </c>
      <c r="W25" s="6"/>
      <c r="X25" s="1"/>
      <c r="Y25" s="42" t="s">
        <v>38</v>
      </c>
      <c r="Z25" s="346" t="s">
        <v>15</v>
      </c>
      <c r="AA25" s="347"/>
      <c r="AB25" s="347"/>
      <c r="AC25" s="348"/>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1">SUM(AL18:AL24)</f>
        <v>0</v>
      </c>
      <c r="AM25" s="207">
        <f t="shared" si="11"/>
        <v>0</v>
      </c>
      <c r="AN25" s="207">
        <f t="shared" si="11"/>
        <v>0</v>
      </c>
      <c r="AO25" s="70"/>
    </row>
    <row r="26" spans="1:41">
      <c r="S26" s="3"/>
      <c r="T26" s="1"/>
      <c r="U26" s="1"/>
      <c r="V26" s="1"/>
      <c r="W26" s="1"/>
      <c r="X26" s="3"/>
      <c r="Y26" s="41" t="s">
        <v>57</v>
      </c>
      <c r="Z26" s="346" t="s">
        <v>53</v>
      </c>
      <c r="AA26" s="347"/>
      <c r="AB26" s="347"/>
      <c r="AC26" s="348"/>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57" t="s">
        <v>46</v>
      </c>
      <c r="AA27" s="358"/>
      <c r="AB27" s="358"/>
      <c r="AC27" s="359"/>
      <c r="AD27" s="157"/>
      <c r="AE27" s="157"/>
      <c r="AF27" s="158"/>
      <c r="AG27" s="3"/>
      <c r="AH27" s="3"/>
      <c r="AI27" s="71"/>
      <c r="AJ27" s="70"/>
      <c r="AK27" s="68"/>
      <c r="AL27" s="68"/>
      <c r="AM27" s="68"/>
      <c r="AN27" s="70"/>
      <c r="AO27" s="70"/>
    </row>
    <row r="28" spans="1:41" ht="12.75" customHeight="1" thickTop="1" thickBot="1">
      <c r="A28" s="334" t="s">
        <v>24</v>
      </c>
      <c r="B28" s="334"/>
      <c r="C28" s="335" t="s">
        <v>185</v>
      </c>
      <c r="D28" s="336"/>
      <c r="E28" s="336"/>
      <c r="F28" s="336"/>
      <c r="G28" s="336"/>
      <c r="H28" s="337"/>
      <c r="I28" s="338" t="s">
        <v>184</v>
      </c>
      <c r="J28" s="339"/>
      <c r="K28" s="340" t="s">
        <v>104</v>
      </c>
      <c r="L28" s="341"/>
      <c r="M28" s="341"/>
      <c r="N28" s="341"/>
      <c r="O28" s="341"/>
      <c r="P28" s="341"/>
      <c r="Q28" s="341"/>
      <c r="R28" s="342"/>
      <c r="S28" s="3"/>
      <c r="T28" s="343" t="s">
        <v>115</v>
      </c>
      <c r="U28" s="344"/>
      <c r="V28" s="345"/>
      <c r="W28" s="3"/>
      <c r="Y28" s="91" t="s">
        <v>74</v>
      </c>
      <c r="Z28" s="360" t="s">
        <v>93</v>
      </c>
      <c r="AA28" s="361"/>
      <c r="AB28" s="361"/>
      <c r="AC28" s="362"/>
      <c r="AD28" s="92" t="s">
        <v>89</v>
      </c>
      <c r="AE28" s="98">
        <f>SUM($E$13+E25+E37+E49+E61)</f>
        <v>0</v>
      </c>
      <c r="AF28" s="93">
        <f>AE28</f>
        <v>0</v>
      </c>
      <c r="AG28" s="3"/>
      <c r="AH28" s="3"/>
      <c r="AI28" s="71"/>
      <c r="AJ28" s="54" t="s">
        <v>22</v>
      </c>
      <c r="AK28" s="312" t="s">
        <v>78</v>
      </c>
      <c r="AL28" s="313"/>
      <c r="AM28" s="313"/>
      <c r="AN28" s="314"/>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12" t="s">
        <v>94</v>
      </c>
      <c r="R29" s="314"/>
      <c r="S29" s="1"/>
      <c r="T29" s="112" t="s">
        <v>85</v>
      </c>
      <c r="U29" s="229" t="s">
        <v>110</v>
      </c>
      <c r="V29" s="227" t="s">
        <v>114</v>
      </c>
      <c r="X29" s="3"/>
      <c r="Y29" s="88" t="s">
        <v>61</v>
      </c>
      <c r="Z29" s="354" t="s">
        <v>58</v>
      </c>
      <c r="AA29" s="355"/>
      <c r="AB29" s="355"/>
      <c r="AC29" s="356"/>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42995</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46" t="s">
        <v>59</v>
      </c>
      <c r="AA30" s="347"/>
      <c r="AB30" s="347"/>
      <c r="AC30" s="348"/>
      <c r="AD30" s="13" t="s">
        <v>90</v>
      </c>
      <c r="AE30" s="14">
        <f>IF($AF$7=2,F$13+F$25+F$37+F$49+F$61,0)</f>
        <v>0</v>
      </c>
      <c r="AF30" s="39">
        <f>AE30</f>
        <v>0</v>
      </c>
      <c r="AG30" s="3"/>
      <c r="AH30" s="3"/>
      <c r="AI30" s="71"/>
      <c r="AJ30" s="56" t="s">
        <v>27</v>
      </c>
      <c r="AK30" s="59">
        <f t="shared" ref="AK30:AK36" si="12">I30</f>
        <v>0</v>
      </c>
      <c r="AL30" s="59">
        <f t="shared" ref="AL30:AL36" si="13">K30</f>
        <v>0</v>
      </c>
      <c r="AM30" s="59">
        <f t="shared" ref="AM30:AM36" si="14">IF($U$13&gt;0,T30,0)</f>
        <v>0</v>
      </c>
      <c r="AN30" s="59">
        <f t="shared" ref="AN30:AN36" si="15">IF(E30&gt;8,8,E30)</f>
        <v>0</v>
      </c>
      <c r="AO30" s="70"/>
    </row>
    <row r="31" spans="1:41">
      <c r="A31" s="53" t="s">
        <v>28</v>
      </c>
      <c r="B31" s="63">
        <f t="shared" ref="B31:B36" si="16">IF(B30&lt;&gt;0,IF(SUM(B30+1)&gt;$AE$10,0, SUM(B30+1)),0)</f>
        <v>42996</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46" t="s">
        <v>60</v>
      </c>
      <c r="AA31" s="347"/>
      <c r="AB31" s="347"/>
      <c r="AC31" s="348"/>
      <c r="AD31" s="13" t="s">
        <v>90</v>
      </c>
      <c r="AE31" s="14">
        <f>IF($AF$7=3,F$13+F$25+F$37+F$49+F$61,0)</f>
        <v>0</v>
      </c>
      <c r="AF31" s="39">
        <f>AE31</f>
        <v>0</v>
      </c>
      <c r="AG31" s="3"/>
      <c r="AH31" s="3"/>
      <c r="AI31" s="71"/>
      <c r="AJ31" s="56" t="s">
        <v>28</v>
      </c>
      <c r="AK31" s="59">
        <f t="shared" si="12"/>
        <v>0</v>
      </c>
      <c r="AL31" s="59">
        <f t="shared" si="13"/>
        <v>0</v>
      </c>
      <c r="AM31" s="59">
        <f t="shared" si="14"/>
        <v>0</v>
      </c>
      <c r="AN31" s="59">
        <f t="shared" si="15"/>
        <v>0</v>
      </c>
      <c r="AO31" s="70"/>
    </row>
    <row r="32" spans="1:41">
      <c r="A32" s="53" t="s">
        <v>29</v>
      </c>
      <c r="B32" s="63">
        <f t="shared" si="16"/>
        <v>42997</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46" t="s">
        <v>69</v>
      </c>
      <c r="AA32" s="347"/>
      <c r="AB32" s="347"/>
      <c r="AC32" s="348"/>
      <c r="AD32" s="13" t="s">
        <v>99</v>
      </c>
      <c r="AE32" s="14">
        <f>SUM(G13+G25+G37+G49+G61)*1.5</f>
        <v>0</v>
      </c>
      <c r="AF32" s="39">
        <f>AE32/1.5</f>
        <v>0</v>
      </c>
      <c r="AG32" s="3"/>
      <c r="AH32" s="3"/>
      <c r="AI32" s="71"/>
      <c r="AJ32" s="56" t="s">
        <v>29</v>
      </c>
      <c r="AK32" s="59">
        <f t="shared" si="12"/>
        <v>0</v>
      </c>
      <c r="AL32" s="59">
        <f t="shared" si="13"/>
        <v>0</v>
      </c>
      <c r="AM32" s="59">
        <f t="shared" si="14"/>
        <v>0</v>
      </c>
      <c r="AN32" s="59">
        <f t="shared" si="15"/>
        <v>0</v>
      </c>
      <c r="AO32" s="70"/>
    </row>
    <row r="33" spans="1:44" ht="13.5" thickBot="1">
      <c r="A33" s="53" t="s">
        <v>30</v>
      </c>
      <c r="B33" s="63">
        <f t="shared" si="16"/>
        <v>42998</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2"/>
        <v>0</v>
      </c>
      <c r="AL33" s="59">
        <f t="shared" si="13"/>
        <v>0</v>
      </c>
      <c r="AM33" s="59">
        <f t="shared" si="14"/>
        <v>0</v>
      </c>
      <c r="AN33" s="59">
        <f t="shared" si="15"/>
        <v>0</v>
      </c>
      <c r="AO33" s="70"/>
    </row>
    <row r="34" spans="1:44" ht="13.5" thickTop="1">
      <c r="A34" s="53" t="s">
        <v>31</v>
      </c>
      <c r="B34" s="63">
        <f t="shared" si="16"/>
        <v>42999</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54" t="s">
        <v>50</v>
      </c>
      <c r="AA34" s="355"/>
      <c r="AB34" s="355"/>
      <c r="AC34" s="356"/>
      <c r="AD34" s="89" t="s">
        <v>52</v>
      </c>
      <c r="AE34" s="90">
        <f>IF(SUM(C13:E13)&lt;=(40),J13)+
IF(SUM(C25,D25,E25)&lt;=40,J25)+
IF(SUM(C37,D37,E37)&lt;=40,J37)+
IF(SUM(C49,D49,E49)&lt;=40,J49)+
IF(SUM(C61,D61,E61)&lt;=40,J61)</f>
        <v>0</v>
      </c>
      <c r="AF34" s="86">
        <f>AE34</f>
        <v>0</v>
      </c>
      <c r="AG34" s="3"/>
      <c r="AH34" s="3"/>
      <c r="AI34" s="71"/>
      <c r="AJ34" s="56" t="s">
        <v>31</v>
      </c>
      <c r="AK34" s="59">
        <f t="shared" si="12"/>
        <v>0</v>
      </c>
      <c r="AL34" s="59">
        <f t="shared" si="13"/>
        <v>0</v>
      </c>
      <c r="AM34" s="59">
        <f t="shared" si="14"/>
        <v>0</v>
      </c>
      <c r="AN34" s="59">
        <f t="shared" si="15"/>
        <v>0</v>
      </c>
      <c r="AO34" s="70"/>
    </row>
    <row r="35" spans="1:44" ht="13.5" thickBot="1">
      <c r="A35" s="53" t="s">
        <v>32</v>
      </c>
      <c r="B35" s="63">
        <f t="shared" si="16"/>
        <v>43000</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2"/>
        <v>0</v>
      </c>
      <c r="AL35" s="59">
        <f t="shared" si="13"/>
        <v>0</v>
      </c>
      <c r="AM35" s="59">
        <f t="shared" si="14"/>
        <v>0</v>
      </c>
      <c r="AN35" s="59">
        <f t="shared" si="15"/>
        <v>0</v>
      </c>
      <c r="AO35" s="70"/>
    </row>
    <row r="36" spans="1:44" ht="14.25" thickTop="1" thickBot="1">
      <c r="A36" s="53" t="s">
        <v>33</v>
      </c>
      <c r="B36" s="63">
        <f t="shared" si="16"/>
        <v>43001</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63" t="s">
        <v>182</v>
      </c>
      <c r="AA36" s="364"/>
      <c r="AB36" s="364"/>
      <c r="AC36" s="365"/>
      <c r="AD36" s="191" t="s">
        <v>180</v>
      </c>
      <c r="AE36" s="189">
        <f>SUMIFS(Q:Q,R:R,"EC",B:B,"&lt;&gt;0")</f>
        <v>0</v>
      </c>
      <c r="AF36" s="190">
        <f>AE36</f>
        <v>0</v>
      </c>
      <c r="AG36" s="3"/>
      <c r="AH36" s="3"/>
      <c r="AI36" s="71"/>
      <c r="AJ36" s="56" t="s">
        <v>33</v>
      </c>
      <c r="AK36" s="59">
        <f t="shared" si="12"/>
        <v>0</v>
      </c>
      <c r="AL36" s="59">
        <f t="shared" si="13"/>
        <v>0</v>
      </c>
      <c r="AM36" s="59">
        <f t="shared" si="14"/>
        <v>0</v>
      </c>
      <c r="AN36" s="59">
        <f t="shared" si="15"/>
        <v>0</v>
      </c>
      <c r="AO36" s="70"/>
    </row>
    <row r="37" spans="1:44" ht="14.25" thickTop="1" thickBot="1">
      <c r="A37" s="62" t="s">
        <v>34</v>
      </c>
      <c r="B37" s="52"/>
      <c r="C37" s="61">
        <f>SUMIF($B30:$B36,"&lt;&gt;0",C30:C36)</f>
        <v>0</v>
      </c>
      <c r="D37" s="61">
        <f t="shared" ref="D37:Q37" si="17">SUMIF($B30:$B36,"&lt;&gt;0",D30:D36)</f>
        <v>0</v>
      </c>
      <c r="E37" s="61">
        <f t="shared" si="17"/>
        <v>0</v>
      </c>
      <c r="F37" s="61">
        <f t="shared" si="17"/>
        <v>0</v>
      </c>
      <c r="G37" s="61">
        <f t="shared" si="17"/>
        <v>0</v>
      </c>
      <c r="H37" s="61">
        <f t="shared" si="17"/>
        <v>0</v>
      </c>
      <c r="I37" s="101">
        <f t="shared" si="17"/>
        <v>0</v>
      </c>
      <c r="J37" s="101">
        <f t="shared" si="17"/>
        <v>0</v>
      </c>
      <c r="K37" s="61">
        <f t="shared" si="17"/>
        <v>0</v>
      </c>
      <c r="L37" s="61">
        <f t="shared" si="17"/>
        <v>0</v>
      </c>
      <c r="M37" s="61">
        <f t="shared" si="17"/>
        <v>0</v>
      </c>
      <c r="N37" s="61">
        <f t="shared" si="17"/>
        <v>0</v>
      </c>
      <c r="O37" s="61">
        <f t="shared" si="17"/>
        <v>0</v>
      </c>
      <c r="P37" s="61">
        <f t="shared" si="17"/>
        <v>0</v>
      </c>
      <c r="Q37" s="61">
        <f t="shared" si="17"/>
        <v>0</v>
      </c>
      <c r="R37" s="61"/>
      <c r="S37" s="3"/>
      <c r="T37" s="114">
        <f>SUMIF($B30:$B36,"&lt;&gt;0",T30:T36)</f>
        <v>0</v>
      </c>
      <c r="U37" s="231">
        <f>SUMIF($B30:$B36,"&lt;&gt;0",U30:U36)</f>
        <v>0</v>
      </c>
      <c r="V37" s="231">
        <f>SUMIF($B30:$B36,"&lt;&gt;0",V30:V36)</f>
        <v>0</v>
      </c>
      <c r="W37" s="3"/>
      <c r="X37" s="3"/>
      <c r="Y37" s="172" t="s">
        <v>73</v>
      </c>
      <c r="Z37" s="363" t="s">
        <v>101</v>
      </c>
      <c r="AA37" s="364"/>
      <c r="AB37" s="364"/>
      <c r="AC37" s="365"/>
      <c r="AD37" s="159"/>
      <c r="AE37" s="160"/>
      <c r="AF37" s="161"/>
      <c r="AG37" s="3"/>
      <c r="AH37" s="3"/>
      <c r="AI37" s="71"/>
      <c r="AJ37" s="56" t="s">
        <v>34</v>
      </c>
      <c r="AK37" s="207">
        <f>SUM(AK30:AK36)</f>
        <v>0</v>
      </c>
      <c r="AL37" s="207">
        <f t="shared" ref="AL37:AN37" si="18">SUM(AL30:AL36)</f>
        <v>0</v>
      </c>
      <c r="AM37" s="207">
        <f t="shared" si="18"/>
        <v>0</v>
      </c>
      <c r="AN37" s="207">
        <f t="shared" si="18"/>
        <v>0</v>
      </c>
      <c r="AO37" s="70"/>
      <c r="AP37" s="3"/>
      <c r="AQ37" s="3"/>
      <c r="AR37" s="3"/>
    </row>
    <row r="38" spans="1:44" s="3" customFormat="1" ht="13.5" thickTop="1">
      <c r="A38" s="2"/>
      <c r="B38" s="2"/>
      <c r="C38" s="2"/>
      <c r="D38" s="2"/>
      <c r="E38" s="2"/>
      <c r="F38" s="2"/>
      <c r="G38" s="2"/>
      <c r="H38" s="2"/>
      <c r="I38" s="2"/>
      <c r="J38" s="2"/>
      <c r="K38" s="2"/>
      <c r="L38" s="2"/>
      <c r="M38" s="2"/>
      <c r="N38" s="2"/>
      <c r="O38" s="2"/>
      <c r="P38" s="2"/>
      <c r="Q38" s="2"/>
      <c r="R38" s="2"/>
      <c r="Y38" s="43">
        <v>167</v>
      </c>
      <c r="Z38" s="354" t="s">
        <v>8</v>
      </c>
      <c r="AA38" s="355"/>
      <c r="AB38" s="355"/>
      <c r="AC38" s="356"/>
      <c r="AD38" s="89" t="s">
        <v>9</v>
      </c>
      <c r="AE38" s="90">
        <f>SUMIFS(Q:Q,R:R,"M",B:B,"&lt;&gt;0")</f>
        <v>0</v>
      </c>
      <c r="AF38" s="86">
        <f t="shared" ref="AF38:AF43" si="19">AE38</f>
        <v>0</v>
      </c>
      <c r="AI38" s="71"/>
      <c r="AJ38" s="70"/>
      <c r="AK38" s="70"/>
      <c r="AL38" s="70"/>
      <c r="AM38" s="70"/>
      <c r="AN38" s="70"/>
      <c r="AO38" s="70"/>
    </row>
    <row r="39" spans="1:44" s="3" customFormat="1" ht="13.5" thickBot="1">
      <c r="I39" s="111"/>
      <c r="J39" s="16"/>
      <c r="K39" s="111"/>
      <c r="L39" s="111"/>
      <c r="M39" s="111"/>
      <c r="N39" s="111"/>
      <c r="O39" s="111"/>
      <c r="P39" s="111"/>
      <c r="Q39" s="111"/>
      <c r="Y39" s="38">
        <v>170</v>
      </c>
      <c r="Z39" s="346" t="s">
        <v>4</v>
      </c>
      <c r="AA39" s="347"/>
      <c r="AB39" s="347"/>
      <c r="AC39" s="348"/>
      <c r="AD39" s="13" t="s">
        <v>5</v>
      </c>
      <c r="AE39" s="14">
        <f>SUM(L13,L25,L37,L49,L61)</f>
        <v>0</v>
      </c>
      <c r="AF39" s="39">
        <f t="shared" si="19"/>
        <v>0</v>
      </c>
      <c r="AI39" s="71"/>
      <c r="AJ39" s="70"/>
      <c r="AK39" s="68"/>
      <c r="AL39" s="68"/>
      <c r="AM39" s="68"/>
      <c r="AN39" s="70"/>
      <c r="AO39" s="70"/>
    </row>
    <row r="40" spans="1:44" s="3" customFormat="1" ht="12.75" customHeight="1" thickTop="1">
      <c r="A40" s="334" t="s">
        <v>35</v>
      </c>
      <c r="B40" s="334"/>
      <c r="C40" s="335" t="s">
        <v>185</v>
      </c>
      <c r="D40" s="336"/>
      <c r="E40" s="336"/>
      <c r="F40" s="336"/>
      <c r="G40" s="336"/>
      <c r="H40" s="337"/>
      <c r="I40" s="338" t="s">
        <v>184</v>
      </c>
      <c r="J40" s="339"/>
      <c r="K40" s="340" t="s">
        <v>104</v>
      </c>
      <c r="L40" s="341"/>
      <c r="M40" s="341"/>
      <c r="N40" s="341"/>
      <c r="O40" s="341"/>
      <c r="P40" s="341"/>
      <c r="Q40" s="341"/>
      <c r="R40" s="342"/>
      <c r="T40" s="343" t="s">
        <v>115</v>
      </c>
      <c r="U40" s="344"/>
      <c r="V40" s="345"/>
      <c r="Y40" s="38">
        <v>180</v>
      </c>
      <c r="Z40" s="346" t="s">
        <v>6</v>
      </c>
      <c r="AA40" s="347"/>
      <c r="AB40" s="347"/>
      <c r="AC40" s="348"/>
      <c r="AD40" s="13" t="s">
        <v>7</v>
      </c>
      <c r="AE40" s="14">
        <f>SUM(M13,M25,M37,M49,M61)</f>
        <v>0</v>
      </c>
      <c r="AF40" s="39">
        <f t="shared" si="19"/>
        <v>0</v>
      </c>
      <c r="AI40" s="71"/>
      <c r="AJ40" s="54" t="s">
        <v>22</v>
      </c>
      <c r="AK40" s="312" t="s">
        <v>78</v>
      </c>
      <c r="AL40" s="313"/>
      <c r="AM40" s="313"/>
      <c r="AN40" s="314"/>
      <c r="AO40" s="70"/>
    </row>
    <row r="41" spans="1:44"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12" t="s">
        <v>94</v>
      </c>
      <c r="R41" s="314"/>
      <c r="S41" s="1"/>
      <c r="T41" s="112" t="s">
        <v>85</v>
      </c>
      <c r="U41" s="229" t="s">
        <v>110</v>
      </c>
      <c r="V41" s="227" t="s">
        <v>114</v>
      </c>
      <c r="X41" s="2"/>
      <c r="Y41" s="38">
        <v>195</v>
      </c>
      <c r="Z41" s="346" t="s">
        <v>10</v>
      </c>
      <c r="AA41" s="347"/>
      <c r="AB41" s="347"/>
      <c r="AC41" s="348"/>
      <c r="AD41" s="15" t="s">
        <v>11</v>
      </c>
      <c r="AE41" s="14">
        <f>SUM(O13,O25,O37,O49,O61)</f>
        <v>0</v>
      </c>
      <c r="AF41" s="39">
        <f t="shared" si="19"/>
        <v>0</v>
      </c>
      <c r="AI41" s="71"/>
      <c r="AJ41" s="54" t="s">
        <v>25</v>
      </c>
      <c r="AK41" s="54" t="s">
        <v>79</v>
      </c>
      <c r="AL41" s="54" t="s">
        <v>80</v>
      </c>
      <c r="AM41" s="54" t="s">
        <v>85</v>
      </c>
      <c r="AN41" s="54" t="s">
        <v>89</v>
      </c>
      <c r="AO41" s="70"/>
    </row>
    <row r="42" spans="1:44" s="3" customFormat="1">
      <c r="A42" s="53" t="s">
        <v>27</v>
      </c>
      <c r="B42" s="63">
        <f>IF(B36&lt;&gt;0,IF(SUM(B36+1)&gt;$AE$10,0, SUM(B36+1)),0)</f>
        <v>43002</v>
      </c>
      <c r="C42" s="58"/>
      <c r="D42" s="102"/>
      <c r="E42" s="102"/>
      <c r="F42" s="102"/>
      <c r="G42" s="102"/>
      <c r="H42" s="102"/>
      <c r="I42" s="193"/>
      <c r="J42" s="105"/>
      <c r="K42" s="102"/>
      <c r="L42" s="102"/>
      <c r="M42" s="102"/>
      <c r="N42" s="102"/>
      <c r="O42" s="102"/>
      <c r="P42" s="102"/>
      <c r="Q42" s="102"/>
      <c r="R42" s="104"/>
      <c r="T42" s="113"/>
      <c r="U42" s="230"/>
      <c r="V42" s="228"/>
      <c r="W42" s="2"/>
      <c r="Y42" s="40">
        <v>199</v>
      </c>
      <c r="Z42" s="346" t="s">
        <v>13</v>
      </c>
      <c r="AA42" s="347"/>
      <c r="AB42" s="347"/>
      <c r="AC42" s="348"/>
      <c r="AD42" s="15" t="s">
        <v>14</v>
      </c>
      <c r="AE42" s="14">
        <f>SUM(N13,N25,N37,N49,N61)</f>
        <v>0</v>
      </c>
      <c r="AF42" s="39">
        <f t="shared" si="19"/>
        <v>0</v>
      </c>
      <c r="AI42" s="71"/>
      <c r="AJ42" s="56" t="s">
        <v>27</v>
      </c>
      <c r="AK42" s="59">
        <f t="shared" ref="AK42:AK48" si="20">I42</f>
        <v>0</v>
      </c>
      <c r="AL42" s="59">
        <f t="shared" ref="AL42:AL48" si="21">K42</f>
        <v>0</v>
      </c>
      <c r="AM42" s="59">
        <f t="shared" ref="AM42:AM48" si="22">IF($U$13&gt;0,T42,0)</f>
        <v>0</v>
      </c>
      <c r="AN42" s="59">
        <f t="shared" ref="AN42:AN48" si="23">IF(E42&gt;8,8,E42)</f>
        <v>0</v>
      </c>
      <c r="AO42" s="70"/>
    </row>
    <row r="43" spans="1:44" s="3" customFormat="1">
      <c r="A43" s="53" t="s">
        <v>28</v>
      </c>
      <c r="B43" s="63">
        <f t="shared" ref="B43:B48" si="24">IF(B42&lt;&gt;0,IF(SUM(B42+1)&gt;$AE$10,0, SUM(B42+1)),0)</f>
        <v>43003</v>
      </c>
      <c r="C43" s="58"/>
      <c r="D43" s="102"/>
      <c r="E43" s="102"/>
      <c r="F43" s="102"/>
      <c r="G43" s="102"/>
      <c r="H43" s="102"/>
      <c r="I43" s="193"/>
      <c r="J43" s="105"/>
      <c r="K43" s="102"/>
      <c r="L43" s="102"/>
      <c r="M43" s="102"/>
      <c r="N43" s="102"/>
      <c r="O43" s="102"/>
      <c r="P43" s="102"/>
      <c r="Q43" s="102"/>
      <c r="R43" s="104"/>
      <c r="T43" s="113"/>
      <c r="U43" s="230"/>
      <c r="V43" s="228"/>
      <c r="Y43" s="40">
        <v>196</v>
      </c>
      <c r="Z43" s="346" t="s">
        <v>66</v>
      </c>
      <c r="AA43" s="347"/>
      <c r="AB43" s="347"/>
      <c r="AC43" s="348"/>
      <c r="AD43" s="15" t="s">
        <v>65</v>
      </c>
      <c r="AE43" s="14">
        <f>SUMIFS(Q:Q,R:R,"AL",B:B,"&lt;&gt;0")</f>
        <v>0</v>
      </c>
      <c r="AF43" s="39">
        <f t="shared" si="19"/>
        <v>0</v>
      </c>
      <c r="AI43" s="71"/>
      <c r="AJ43" s="56" t="s">
        <v>28</v>
      </c>
      <c r="AK43" s="59">
        <f t="shared" si="20"/>
        <v>0</v>
      </c>
      <c r="AL43" s="59">
        <f t="shared" si="21"/>
        <v>0</v>
      </c>
      <c r="AM43" s="59">
        <f t="shared" si="22"/>
        <v>0</v>
      </c>
      <c r="AN43" s="59">
        <f t="shared" si="23"/>
        <v>0</v>
      </c>
      <c r="AO43" s="70"/>
    </row>
    <row r="44" spans="1:44" s="3" customFormat="1">
      <c r="A44" s="53" t="s">
        <v>29</v>
      </c>
      <c r="B44" s="63">
        <f t="shared" si="24"/>
        <v>43004</v>
      </c>
      <c r="C44" s="58"/>
      <c r="D44" s="102"/>
      <c r="E44" s="102"/>
      <c r="F44" s="102"/>
      <c r="G44" s="102"/>
      <c r="H44" s="102"/>
      <c r="I44" s="193"/>
      <c r="J44" s="105"/>
      <c r="K44" s="102"/>
      <c r="L44" s="102"/>
      <c r="M44" s="102"/>
      <c r="N44" s="102"/>
      <c r="O44" s="102"/>
      <c r="P44" s="102"/>
      <c r="Q44" s="102"/>
      <c r="R44" s="104"/>
      <c r="T44" s="113"/>
      <c r="U44" s="230"/>
      <c r="V44" s="228"/>
      <c r="Y44" s="173">
        <v>197</v>
      </c>
      <c r="Z44" s="238" t="s">
        <v>226</v>
      </c>
      <c r="AA44" s="239"/>
      <c r="AB44" s="239"/>
      <c r="AC44" s="240"/>
      <c r="AD44" s="174" t="s">
        <v>224</v>
      </c>
      <c r="AE44" s="175">
        <f>SUMIFS(Q:Q,R:R,"DR",B:B,"&lt;&gt;0")</f>
        <v>0</v>
      </c>
      <c r="AF44" s="176">
        <f t="shared" ref="AF44:AF49" si="25">AE44</f>
        <v>0</v>
      </c>
      <c r="AI44" s="71"/>
      <c r="AJ44" s="56" t="s">
        <v>29</v>
      </c>
      <c r="AK44" s="59">
        <f t="shared" si="20"/>
        <v>0</v>
      </c>
      <c r="AL44" s="59">
        <f t="shared" si="21"/>
        <v>0</v>
      </c>
      <c r="AM44" s="59">
        <f t="shared" si="22"/>
        <v>0</v>
      </c>
      <c r="AN44" s="59">
        <f t="shared" si="23"/>
        <v>0</v>
      </c>
      <c r="AO44" s="70"/>
    </row>
    <row r="45" spans="1:44" s="3" customFormat="1" ht="13.5" thickBot="1">
      <c r="A45" s="53" t="s">
        <v>30</v>
      </c>
      <c r="B45" s="63">
        <f t="shared" si="24"/>
        <v>43005</v>
      </c>
      <c r="C45" s="58"/>
      <c r="D45" s="102"/>
      <c r="E45" s="102"/>
      <c r="F45" s="102"/>
      <c r="G45" s="102"/>
      <c r="H45" s="102"/>
      <c r="I45" s="193"/>
      <c r="J45" s="105"/>
      <c r="K45" s="102"/>
      <c r="L45" s="102"/>
      <c r="M45" s="102"/>
      <c r="N45" s="102"/>
      <c r="O45" s="102"/>
      <c r="P45" s="102"/>
      <c r="Q45" s="102"/>
      <c r="R45" s="104"/>
      <c r="T45" s="113"/>
      <c r="U45" s="230"/>
      <c r="V45" s="228"/>
      <c r="Y45" s="180"/>
      <c r="Z45" s="223" t="s">
        <v>98</v>
      </c>
      <c r="AA45" s="224"/>
      <c r="AB45" s="224"/>
      <c r="AC45" s="225"/>
      <c r="AD45" s="157" t="s">
        <v>97</v>
      </c>
      <c r="AE45" s="181">
        <f>SUMIFS(Q:Q,R:R,"CL",B:B,"&lt;&gt;0")</f>
        <v>0</v>
      </c>
      <c r="AF45" s="182">
        <f t="shared" si="25"/>
        <v>0</v>
      </c>
      <c r="AI45" s="71"/>
      <c r="AJ45" s="56" t="s">
        <v>30</v>
      </c>
      <c r="AK45" s="59">
        <f t="shared" si="20"/>
        <v>0</v>
      </c>
      <c r="AL45" s="59">
        <f t="shared" si="21"/>
        <v>0</v>
      </c>
      <c r="AM45" s="59">
        <f t="shared" si="22"/>
        <v>0</v>
      </c>
      <c r="AN45" s="59">
        <f t="shared" si="23"/>
        <v>0</v>
      </c>
      <c r="AO45" s="70"/>
    </row>
    <row r="46" spans="1:44" s="3" customFormat="1" ht="13.5" thickTop="1">
      <c r="A46" s="53" t="s">
        <v>31</v>
      </c>
      <c r="B46" s="63">
        <f t="shared" si="24"/>
        <v>43006</v>
      </c>
      <c r="C46" s="58"/>
      <c r="D46" s="102"/>
      <c r="E46" s="102"/>
      <c r="F46" s="102"/>
      <c r="G46" s="102"/>
      <c r="H46" s="102"/>
      <c r="I46" s="193"/>
      <c r="J46" s="105"/>
      <c r="K46" s="102"/>
      <c r="L46" s="102"/>
      <c r="M46" s="102"/>
      <c r="N46" s="102"/>
      <c r="O46" s="102"/>
      <c r="P46" s="102"/>
      <c r="Q46" s="102"/>
      <c r="R46" s="104"/>
      <c r="T46" s="113"/>
      <c r="U46" s="230"/>
      <c r="V46" s="228"/>
      <c r="Y46" s="96">
        <v>185</v>
      </c>
      <c r="Z46" s="354" t="s">
        <v>111</v>
      </c>
      <c r="AA46" s="355"/>
      <c r="AB46" s="355"/>
      <c r="AC46" s="356"/>
      <c r="AD46" s="97" t="s">
        <v>110</v>
      </c>
      <c r="AE46" s="90">
        <f>SUM(U13+U25+U37+U49+U61)</f>
        <v>0</v>
      </c>
      <c r="AF46" s="86">
        <f t="shared" si="25"/>
        <v>0</v>
      </c>
      <c r="AI46" s="71"/>
      <c r="AJ46" s="56" t="s">
        <v>31</v>
      </c>
      <c r="AK46" s="59">
        <f t="shared" si="20"/>
        <v>0</v>
      </c>
      <c r="AL46" s="59">
        <f t="shared" si="21"/>
        <v>0</v>
      </c>
      <c r="AM46" s="59">
        <f t="shared" si="22"/>
        <v>0</v>
      </c>
      <c r="AN46" s="59">
        <f t="shared" si="23"/>
        <v>0</v>
      </c>
      <c r="AO46" s="70"/>
    </row>
    <row r="47" spans="1:44" s="3" customFormat="1" ht="13.5" thickBot="1">
      <c r="A47" s="53" t="s">
        <v>32</v>
      </c>
      <c r="B47" s="63">
        <f t="shared" si="24"/>
        <v>43007</v>
      </c>
      <c r="C47" s="58"/>
      <c r="D47" s="102"/>
      <c r="E47" s="102"/>
      <c r="F47" s="102"/>
      <c r="G47" s="102"/>
      <c r="H47" s="102"/>
      <c r="I47" s="193"/>
      <c r="J47" s="105"/>
      <c r="K47" s="102"/>
      <c r="L47" s="102"/>
      <c r="M47" s="102"/>
      <c r="N47" s="102"/>
      <c r="O47" s="102"/>
      <c r="P47" s="102"/>
      <c r="Q47" s="102"/>
      <c r="R47" s="104"/>
      <c r="T47" s="113"/>
      <c r="U47" s="230"/>
      <c r="V47" s="228"/>
      <c r="Y47" s="173">
        <v>186</v>
      </c>
      <c r="Z47" s="366" t="s">
        <v>105</v>
      </c>
      <c r="AA47" s="367"/>
      <c r="AB47" s="367"/>
      <c r="AC47" s="368"/>
      <c r="AD47" s="174" t="s">
        <v>85</v>
      </c>
      <c r="AE47" s="175">
        <f>SUM(T13+T25+T37+T49+T61)</f>
        <v>0</v>
      </c>
      <c r="AF47" s="176">
        <f t="shared" si="25"/>
        <v>0</v>
      </c>
      <c r="AI47" s="71"/>
      <c r="AJ47" s="56" t="s">
        <v>32</v>
      </c>
      <c r="AK47" s="59">
        <f t="shared" si="20"/>
        <v>0</v>
      </c>
      <c r="AL47" s="59">
        <f t="shared" si="21"/>
        <v>0</v>
      </c>
      <c r="AM47" s="59">
        <f t="shared" si="22"/>
        <v>0</v>
      </c>
      <c r="AN47" s="59">
        <f t="shared" si="23"/>
        <v>0</v>
      </c>
      <c r="AO47" s="70"/>
    </row>
    <row r="48" spans="1:44" s="3" customFormat="1" ht="13.5" thickTop="1">
      <c r="A48" s="53" t="s">
        <v>33</v>
      </c>
      <c r="B48" s="63">
        <f t="shared" si="24"/>
        <v>43008</v>
      </c>
      <c r="C48" s="58"/>
      <c r="D48" s="102"/>
      <c r="E48" s="102"/>
      <c r="F48" s="102"/>
      <c r="G48" s="102"/>
      <c r="H48" s="102"/>
      <c r="I48" s="193"/>
      <c r="J48" s="105"/>
      <c r="K48" s="102"/>
      <c r="L48" s="102"/>
      <c r="M48" s="102"/>
      <c r="N48" s="102"/>
      <c r="O48" s="102"/>
      <c r="P48" s="102"/>
      <c r="Q48" s="102"/>
      <c r="R48" s="104"/>
      <c r="T48" s="113"/>
      <c r="U48" s="230"/>
      <c r="V48" s="228"/>
      <c r="Y48" s="185" t="s">
        <v>72</v>
      </c>
      <c r="Z48" s="369" t="s">
        <v>86</v>
      </c>
      <c r="AA48" s="370"/>
      <c r="AB48" s="370"/>
      <c r="AC48" s="371"/>
      <c r="AD48" s="186" t="s">
        <v>95</v>
      </c>
      <c r="AE48" s="187">
        <f>SUMIFS(Q:Q,R:R,"LW",B:B,"&lt;&gt;0")</f>
        <v>0</v>
      </c>
      <c r="AF48" s="188">
        <f t="shared" si="25"/>
        <v>0</v>
      </c>
      <c r="AI48" s="71"/>
      <c r="AJ48" s="56" t="s">
        <v>33</v>
      </c>
      <c r="AK48" s="59">
        <f t="shared" si="20"/>
        <v>0</v>
      </c>
      <c r="AL48" s="59">
        <f t="shared" si="21"/>
        <v>0</v>
      </c>
      <c r="AM48" s="59">
        <f t="shared" si="22"/>
        <v>0</v>
      </c>
      <c r="AN48" s="59">
        <f t="shared" si="23"/>
        <v>0</v>
      </c>
      <c r="AO48" s="70"/>
    </row>
    <row r="49" spans="1:44" s="3" customFormat="1" ht="13.5" thickBot="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4" t="s">
        <v>112</v>
      </c>
      <c r="Z49" s="351" t="s">
        <v>113</v>
      </c>
      <c r="AA49" s="352"/>
      <c r="AB49" s="352"/>
      <c r="AC49" s="353"/>
      <c r="AD49" s="87" t="s">
        <v>114</v>
      </c>
      <c r="AE49" s="233">
        <f>SUM(V13+V25+V37+V49+V61)</f>
        <v>0</v>
      </c>
      <c r="AF49" s="85">
        <f t="shared" si="25"/>
        <v>0</v>
      </c>
      <c r="AI49" s="71"/>
      <c r="AJ49" s="56" t="s">
        <v>34</v>
      </c>
      <c r="AK49" s="207">
        <f>SUM(AK42:AK48)</f>
        <v>0</v>
      </c>
      <c r="AL49" s="207">
        <f t="shared" ref="AL49:AN49" si="27">SUM(AL42:AL48)</f>
        <v>0</v>
      </c>
      <c r="AM49" s="207">
        <f t="shared" si="27"/>
        <v>0</v>
      </c>
      <c r="AN49" s="207">
        <f t="shared" si="27"/>
        <v>0</v>
      </c>
      <c r="AO49" s="70"/>
    </row>
    <row r="50" spans="1:44" s="3" customFormat="1" ht="14.25" thickTop="1" thickBot="1">
      <c r="A50" s="2"/>
      <c r="B50" s="2"/>
      <c r="C50" s="2"/>
      <c r="D50" s="2"/>
      <c r="E50" s="2"/>
      <c r="F50" s="2"/>
      <c r="G50" s="2"/>
      <c r="H50" s="2"/>
      <c r="I50" s="2"/>
      <c r="J50" s="2"/>
      <c r="K50" s="2"/>
      <c r="L50" s="2"/>
      <c r="M50" s="2"/>
      <c r="N50" s="2"/>
      <c r="O50" s="2"/>
      <c r="P50" s="2"/>
      <c r="Q50" s="2"/>
      <c r="R50" s="2"/>
      <c r="Y50" s="17"/>
      <c r="Z50" s="372"/>
      <c r="AA50" s="372"/>
      <c r="AB50" s="4" t="s">
        <v>54</v>
      </c>
      <c r="AC50" s="4"/>
      <c r="AD50" s="4"/>
      <c r="AE50" s="183">
        <f>SUM(AE21:AE49)</f>
        <v>0</v>
      </c>
      <c r="AF50" s="85">
        <f>SUM(AF21:AF49)</f>
        <v>0</v>
      </c>
      <c r="AI50" s="71"/>
      <c r="AJ50" s="70"/>
      <c r="AK50" s="70"/>
      <c r="AL50" s="70"/>
      <c r="AM50" s="70"/>
      <c r="AN50" s="70"/>
      <c r="AO50" s="70"/>
    </row>
    <row r="51" spans="1:44" s="3" customFormat="1" ht="13.5" thickTop="1">
      <c r="A51" s="171"/>
      <c r="B51" s="171"/>
      <c r="C51" s="171"/>
      <c r="D51" s="171"/>
      <c r="E51" s="171"/>
      <c r="F51" s="171"/>
      <c r="G51" s="171"/>
      <c r="H51" s="171"/>
      <c r="I51" s="171"/>
      <c r="J51" s="171"/>
      <c r="K51" s="171"/>
      <c r="L51" s="171"/>
      <c r="M51" s="171"/>
      <c r="N51" s="171"/>
      <c r="O51" s="171"/>
      <c r="P51" s="171"/>
      <c r="Q51" s="171"/>
      <c r="R51" s="171"/>
      <c r="S51" s="171"/>
      <c r="T51" s="171"/>
      <c r="U51" s="171"/>
      <c r="V51" s="171"/>
      <c r="Y51" s="50" t="s">
        <v>44</v>
      </c>
      <c r="Z51" s="18"/>
      <c r="AB51" s="1" t="s">
        <v>56</v>
      </c>
      <c r="AI51" s="71"/>
      <c r="AJ51" s="70"/>
      <c r="AK51" s="70"/>
      <c r="AL51" s="70"/>
      <c r="AM51" s="70"/>
      <c r="AN51" s="70"/>
      <c r="AO51" s="70"/>
      <c r="AP51" s="2"/>
      <c r="AQ51" s="2"/>
      <c r="AR51" s="2"/>
    </row>
    <row r="52" spans="1:44" ht="13.5" customHeight="1" thickBot="1">
      <c r="A52" s="208"/>
      <c r="B52" s="208"/>
      <c r="C52" s="211"/>
      <c r="D52" s="211"/>
      <c r="E52" s="211"/>
      <c r="F52" s="211"/>
      <c r="G52" s="211"/>
      <c r="H52" s="211"/>
      <c r="I52" s="211"/>
      <c r="J52" s="211"/>
      <c r="K52" s="211"/>
      <c r="L52" s="211"/>
      <c r="M52" s="211"/>
      <c r="N52" s="211"/>
      <c r="O52" s="211"/>
      <c r="P52" s="211"/>
      <c r="Q52" s="211"/>
      <c r="R52" s="211"/>
      <c r="S52" s="171"/>
      <c r="T52" s="211"/>
      <c r="U52" s="211"/>
      <c r="V52" s="211"/>
      <c r="W52" s="3"/>
      <c r="X52" s="3"/>
      <c r="Y52" s="3"/>
      <c r="Z52" s="3"/>
      <c r="AA52" s="3"/>
      <c r="AB52" s="3"/>
      <c r="AC52" s="3"/>
      <c r="AD52" s="3"/>
      <c r="AE52" s="3"/>
      <c r="AF52" s="3"/>
      <c r="AG52" s="3"/>
      <c r="AH52" s="3"/>
      <c r="AI52" s="71"/>
      <c r="AJ52" s="54" t="s">
        <v>22</v>
      </c>
      <c r="AK52" s="312" t="s">
        <v>78</v>
      </c>
      <c r="AL52" s="313"/>
      <c r="AM52" s="313"/>
      <c r="AN52" s="314"/>
      <c r="AO52" s="70"/>
    </row>
    <row r="53" spans="1:44" ht="12.75" customHeight="1" thickTop="1">
      <c r="A53" s="206"/>
      <c r="B53" s="162"/>
      <c r="C53" s="209"/>
      <c r="D53" s="209"/>
      <c r="E53" s="209"/>
      <c r="F53" s="209"/>
      <c r="G53" s="209"/>
      <c r="H53" s="209"/>
      <c r="I53" s="209"/>
      <c r="J53" s="209"/>
      <c r="K53" s="209"/>
      <c r="L53" s="209"/>
      <c r="M53" s="209"/>
      <c r="N53" s="209"/>
      <c r="O53" s="209"/>
      <c r="P53" s="209"/>
      <c r="Q53" s="209"/>
      <c r="R53" s="210"/>
      <c r="S53" s="171"/>
      <c r="T53" s="209"/>
      <c r="U53" s="209"/>
      <c r="V53" s="209"/>
      <c r="X53" s="154"/>
      <c r="Y53" s="21"/>
      <c r="Z53" s="21"/>
      <c r="AA53" s="21"/>
      <c r="AB53" s="21"/>
      <c r="AC53" s="21"/>
      <c r="AD53" s="21"/>
      <c r="AE53" s="21"/>
      <c r="AF53" s="21"/>
      <c r="AG53" s="22"/>
      <c r="AH53" s="3"/>
      <c r="AI53" s="71"/>
      <c r="AJ53" s="54" t="s">
        <v>25</v>
      </c>
      <c r="AK53" s="54" t="s">
        <v>79</v>
      </c>
      <c r="AL53" s="54" t="s">
        <v>80</v>
      </c>
      <c r="AM53" s="54" t="s">
        <v>85</v>
      </c>
      <c r="AN53" s="54" t="s">
        <v>89</v>
      </c>
      <c r="AO53" s="70"/>
    </row>
    <row r="54" spans="1:44">
      <c r="A54" s="46"/>
      <c r="B54" s="162"/>
      <c r="C54" s="209"/>
      <c r="D54" s="209"/>
      <c r="E54" s="209"/>
      <c r="F54" s="209"/>
      <c r="G54" s="209"/>
      <c r="H54" s="209"/>
      <c r="I54" s="209"/>
      <c r="J54" s="209"/>
      <c r="K54" s="209"/>
      <c r="L54" s="209"/>
      <c r="M54" s="209"/>
      <c r="N54" s="209"/>
      <c r="O54" s="209"/>
      <c r="P54" s="209"/>
      <c r="Q54" s="209"/>
      <c r="R54" s="210"/>
      <c r="S54" s="171"/>
      <c r="T54" s="209"/>
      <c r="U54" s="209"/>
      <c r="V54" s="209"/>
      <c r="X54" s="23"/>
      <c r="Y54" s="3"/>
      <c r="Z54" s="3"/>
      <c r="AA54" s="3"/>
      <c r="AB54" s="3"/>
      <c r="AC54" s="3"/>
      <c r="AD54" s="3"/>
      <c r="AE54" s="3"/>
      <c r="AF54" s="3"/>
      <c r="AG54" s="24"/>
      <c r="AH54" s="4"/>
      <c r="AI54" s="71"/>
      <c r="AJ54" s="56" t="s">
        <v>27</v>
      </c>
      <c r="AK54" s="59">
        <f t="shared" ref="AK54:AK60" si="28">I54</f>
        <v>0</v>
      </c>
      <c r="AL54" s="59">
        <f t="shared" ref="AL54:AL60" si="29">K54</f>
        <v>0</v>
      </c>
      <c r="AM54" s="59">
        <f t="shared" ref="AM54:AM60" si="30">IF($U$13&gt;0,T54,0)</f>
        <v>0</v>
      </c>
      <c r="AN54" s="59">
        <f t="shared" ref="AN54:AN60" si="31">IF(E54&gt;8,8,E54)</f>
        <v>0</v>
      </c>
      <c r="AO54" s="70"/>
    </row>
    <row r="55" spans="1:44">
      <c r="A55" s="46"/>
      <c r="B55" s="162"/>
      <c r="C55" s="209"/>
      <c r="D55" s="209"/>
      <c r="E55" s="209"/>
      <c r="F55" s="209"/>
      <c r="G55" s="209"/>
      <c r="H55" s="209"/>
      <c r="I55" s="209"/>
      <c r="J55" s="209"/>
      <c r="K55" s="209"/>
      <c r="L55" s="209"/>
      <c r="M55" s="209"/>
      <c r="N55" s="209"/>
      <c r="O55" s="209"/>
      <c r="P55" s="209"/>
      <c r="Q55" s="209"/>
      <c r="R55" s="210"/>
      <c r="S55" s="171"/>
      <c r="T55" s="209"/>
      <c r="U55" s="209"/>
      <c r="V55" s="209"/>
      <c r="X55" s="23"/>
      <c r="Y55" s="33"/>
      <c r="Z55" s="33"/>
      <c r="AA55" s="33"/>
      <c r="AB55" s="33"/>
      <c r="AC55" s="33"/>
      <c r="AD55" s="33"/>
      <c r="AE55" s="33"/>
      <c r="AF55" s="34"/>
      <c r="AG55" s="24"/>
      <c r="AH55" s="4"/>
      <c r="AI55" s="71"/>
      <c r="AJ55" s="56" t="s">
        <v>28</v>
      </c>
      <c r="AK55" s="59">
        <f t="shared" si="28"/>
        <v>0</v>
      </c>
      <c r="AL55" s="59">
        <f t="shared" si="29"/>
        <v>0</v>
      </c>
      <c r="AM55" s="59">
        <f t="shared" si="30"/>
        <v>0</v>
      </c>
      <c r="AN55" s="59">
        <f t="shared" si="31"/>
        <v>0</v>
      </c>
      <c r="AO55" s="70"/>
    </row>
    <row r="56" spans="1:44">
      <c r="A56" s="46"/>
      <c r="B56" s="162"/>
      <c r="C56" s="209"/>
      <c r="D56" s="209"/>
      <c r="E56" s="209"/>
      <c r="F56" s="209"/>
      <c r="G56" s="209"/>
      <c r="H56" s="209"/>
      <c r="I56" s="209"/>
      <c r="J56" s="209"/>
      <c r="K56" s="209"/>
      <c r="L56" s="209"/>
      <c r="M56" s="209"/>
      <c r="N56" s="209"/>
      <c r="O56" s="209"/>
      <c r="P56" s="209"/>
      <c r="Q56" s="209"/>
      <c r="R56" s="210"/>
      <c r="S56" s="171"/>
      <c r="T56" s="209"/>
      <c r="U56" s="209"/>
      <c r="V56" s="209"/>
      <c r="X56" s="23"/>
      <c r="Y56" s="3" t="s">
        <v>37</v>
      </c>
      <c r="Z56" s="3"/>
      <c r="AA56" s="3"/>
      <c r="AB56" s="3"/>
      <c r="AC56" s="3"/>
      <c r="AD56" s="3"/>
      <c r="AE56" s="3" t="s">
        <v>26</v>
      </c>
      <c r="AF56" s="3"/>
      <c r="AG56" s="24"/>
      <c r="AH56" s="3"/>
      <c r="AI56" s="71"/>
      <c r="AJ56" s="56" t="s">
        <v>29</v>
      </c>
      <c r="AK56" s="59">
        <f t="shared" si="28"/>
        <v>0</v>
      </c>
      <c r="AL56" s="59">
        <f t="shared" si="29"/>
        <v>0</v>
      </c>
      <c r="AM56" s="59">
        <f t="shared" si="30"/>
        <v>0</v>
      </c>
      <c r="AN56" s="59">
        <f t="shared" si="31"/>
        <v>0</v>
      </c>
      <c r="AO56" s="70"/>
    </row>
    <row r="57" spans="1:44">
      <c r="A57" s="46"/>
      <c r="B57" s="162"/>
      <c r="C57" s="209"/>
      <c r="D57" s="209"/>
      <c r="E57" s="209"/>
      <c r="F57" s="209"/>
      <c r="G57" s="209"/>
      <c r="H57" s="209"/>
      <c r="I57" s="209"/>
      <c r="J57" s="209"/>
      <c r="K57" s="209"/>
      <c r="L57" s="209"/>
      <c r="M57" s="209"/>
      <c r="N57" s="209"/>
      <c r="O57" s="209"/>
      <c r="P57" s="209"/>
      <c r="Q57" s="209"/>
      <c r="R57" s="210"/>
      <c r="S57" s="171"/>
      <c r="T57" s="209"/>
      <c r="U57" s="209"/>
      <c r="V57" s="209"/>
      <c r="X57" s="23"/>
      <c r="Y57" s="375" t="s">
        <v>82</v>
      </c>
      <c r="Z57" s="375"/>
      <c r="AA57" s="375"/>
      <c r="AB57" s="375"/>
      <c r="AC57" s="375"/>
      <c r="AD57" s="375"/>
      <c r="AE57" s="375"/>
      <c r="AF57" s="375"/>
      <c r="AG57" s="25"/>
      <c r="AH57" s="3"/>
      <c r="AI57" s="71"/>
      <c r="AJ57" s="56" t="s">
        <v>30</v>
      </c>
      <c r="AK57" s="59">
        <f t="shared" si="28"/>
        <v>0</v>
      </c>
      <c r="AL57" s="59">
        <f t="shared" si="29"/>
        <v>0</v>
      </c>
      <c r="AM57" s="59">
        <f t="shared" si="30"/>
        <v>0</v>
      </c>
      <c r="AN57" s="59">
        <f t="shared" si="31"/>
        <v>0</v>
      </c>
      <c r="AO57" s="70"/>
    </row>
    <row r="58" spans="1:44">
      <c r="A58" s="46"/>
      <c r="B58" s="162"/>
      <c r="C58" s="209"/>
      <c r="D58" s="209"/>
      <c r="E58" s="209"/>
      <c r="F58" s="209"/>
      <c r="G58" s="209"/>
      <c r="H58" s="209"/>
      <c r="I58" s="209"/>
      <c r="J58" s="209"/>
      <c r="K58" s="209"/>
      <c r="L58" s="209"/>
      <c r="M58" s="209"/>
      <c r="N58" s="209"/>
      <c r="O58" s="209"/>
      <c r="P58" s="209"/>
      <c r="Q58" s="209"/>
      <c r="R58" s="210"/>
      <c r="S58" s="171"/>
      <c r="T58" s="209"/>
      <c r="U58" s="209"/>
      <c r="V58" s="209"/>
      <c r="X58" s="23"/>
      <c r="Y58" s="375"/>
      <c r="Z58" s="375"/>
      <c r="AA58" s="375"/>
      <c r="AB58" s="375"/>
      <c r="AC58" s="375"/>
      <c r="AD58" s="375"/>
      <c r="AE58" s="375"/>
      <c r="AF58" s="375"/>
      <c r="AG58" s="25"/>
      <c r="AH58" s="3"/>
      <c r="AI58" s="71"/>
      <c r="AJ58" s="56" t="s">
        <v>31</v>
      </c>
      <c r="AK58" s="59">
        <f t="shared" si="28"/>
        <v>0</v>
      </c>
      <c r="AL58" s="59">
        <f t="shared" si="29"/>
        <v>0</v>
      </c>
      <c r="AM58" s="59">
        <f t="shared" si="30"/>
        <v>0</v>
      </c>
      <c r="AN58" s="59">
        <f t="shared" si="31"/>
        <v>0</v>
      </c>
      <c r="AO58" s="70"/>
    </row>
    <row r="59" spans="1:44">
      <c r="A59" s="46"/>
      <c r="B59" s="162"/>
      <c r="C59" s="209"/>
      <c r="D59" s="209"/>
      <c r="E59" s="209"/>
      <c r="F59" s="209"/>
      <c r="G59" s="209"/>
      <c r="H59" s="209"/>
      <c r="I59" s="209"/>
      <c r="J59" s="209"/>
      <c r="K59" s="209"/>
      <c r="L59" s="209"/>
      <c r="M59" s="209"/>
      <c r="N59" s="209"/>
      <c r="O59" s="209"/>
      <c r="P59" s="209"/>
      <c r="Q59" s="209"/>
      <c r="R59" s="210"/>
      <c r="S59" s="171"/>
      <c r="T59" s="209"/>
      <c r="U59" s="209"/>
      <c r="V59" s="209"/>
      <c r="X59" s="23"/>
      <c r="Y59" s="3"/>
      <c r="Z59" s="3"/>
      <c r="AA59" s="3"/>
      <c r="AB59" s="3"/>
      <c r="AC59" s="3"/>
      <c r="AD59" s="3"/>
      <c r="AE59" s="3"/>
      <c r="AF59" s="3"/>
      <c r="AG59" s="24"/>
      <c r="AH59" s="3"/>
      <c r="AI59" s="71"/>
      <c r="AJ59" s="56" t="s">
        <v>32</v>
      </c>
      <c r="AK59" s="59">
        <f t="shared" si="28"/>
        <v>0</v>
      </c>
      <c r="AL59" s="59">
        <f t="shared" si="29"/>
        <v>0</v>
      </c>
      <c r="AM59" s="59">
        <f t="shared" si="30"/>
        <v>0</v>
      </c>
      <c r="AN59" s="59">
        <f t="shared" si="31"/>
        <v>0</v>
      </c>
      <c r="AO59" s="70"/>
    </row>
    <row r="60" spans="1:44">
      <c r="A60" s="46"/>
      <c r="B60" s="162"/>
      <c r="C60" s="209"/>
      <c r="D60" s="209"/>
      <c r="E60" s="209"/>
      <c r="F60" s="209"/>
      <c r="G60" s="209"/>
      <c r="H60" s="209"/>
      <c r="I60" s="209"/>
      <c r="J60" s="209"/>
      <c r="K60" s="209"/>
      <c r="L60" s="209"/>
      <c r="M60" s="209"/>
      <c r="N60" s="209"/>
      <c r="O60" s="209"/>
      <c r="P60" s="209"/>
      <c r="Q60" s="209"/>
      <c r="R60" s="210"/>
      <c r="S60" s="171"/>
      <c r="T60" s="209"/>
      <c r="U60" s="209"/>
      <c r="V60" s="209"/>
      <c r="X60" s="23"/>
      <c r="Y60" s="3"/>
      <c r="Z60" s="3"/>
      <c r="AA60" s="3"/>
      <c r="AB60" s="3"/>
      <c r="AC60" s="3"/>
      <c r="AD60" s="3"/>
      <c r="AE60" s="3"/>
      <c r="AF60" s="3"/>
      <c r="AG60" s="24"/>
      <c r="AH60" s="3"/>
      <c r="AI60" s="71"/>
      <c r="AJ60" s="56" t="s">
        <v>33</v>
      </c>
      <c r="AK60" s="59">
        <f t="shared" si="28"/>
        <v>0</v>
      </c>
      <c r="AL60" s="59">
        <f t="shared" si="29"/>
        <v>0</v>
      </c>
      <c r="AM60" s="59">
        <f t="shared" si="30"/>
        <v>0</v>
      </c>
      <c r="AN60" s="59">
        <f t="shared" si="31"/>
        <v>0</v>
      </c>
      <c r="AO60" s="70"/>
    </row>
    <row r="61" spans="1:44">
      <c r="A61" s="208"/>
      <c r="B61" s="162"/>
      <c r="C61" s="209"/>
      <c r="D61" s="209"/>
      <c r="E61" s="209"/>
      <c r="F61" s="209"/>
      <c r="G61" s="209"/>
      <c r="H61" s="209"/>
      <c r="I61" s="209"/>
      <c r="J61" s="209"/>
      <c r="K61" s="209"/>
      <c r="L61" s="209"/>
      <c r="M61" s="209"/>
      <c r="N61" s="209"/>
      <c r="O61" s="209"/>
      <c r="P61" s="209"/>
      <c r="Q61" s="209"/>
      <c r="R61" s="210"/>
      <c r="S61" s="171"/>
      <c r="T61" s="209"/>
      <c r="U61" s="209"/>
      <c r="V61" s="209"/>
      <c r="X61" s="23"/>
      <c r="Y61" s="377"/>
      <c r="Z61" s="377"/>
      <c r="AA61" s="377"/>
      <c r="AB61" s="377"/>
      <c r="AC61" s="377"/>
      <c r="AD61" s="377"/>
      <c r="AE61" s="33"/>
      <c r="AF61" s="33"/>
      <c r="AG61" s="24"/>
      <c r="AH61" s="3"/>
      <c r="AI61" s="71"/>
      <c r="AJ61" s="56" t="s">
        <v>34</v>
      </c>
      <c r="AK61" s="207">
        <f>SUM(AK54:AK60)</f>
        <v>0</v>
      </c>
      <c r="AL61" s="207">
        <f t="shared" ref="AL61:AN61" si="32">SUM(AL54:AL60)</f>
        <v>0</v>
      </c>
      <c r="AM61" s="207">
        <f t="shared" si="32"/>
        <v>0</v>
      </c>
      <c r="AN61" s="207">
        <f t="shared" si="32"/>
        <v>0</v>
      </c>
      <c r="AO61" s="70"/>
    </row>
    <row r="62" spans="1:44">
      <c r="X62" s="23"/>
      <c r="Y62" s="1" t="s">
        <v>83</v>
      </c>
      <c r="Z62" s="1"/>
      <c r="AA62" s="1"/>
      <c r="AB62" s="1"/>
      <c r="AC62" s="1"/>
      <c r="AD62" s="1"/>
      <c r="AE62" s="3" t="s">
        <v>26</v>
      </c>
      <c r="AF62" s="3"/>
      <c r="AG62" s="24"/>
      <c r="AH62" s="3"/>
      <c r="AI62" s="71"/>
      <c r="AJ62" s="70"/>
      <c r="AK62" s="70"/>
      <c r="AL62" s="70"/>
      <c r="AM62" s="70"/>
      <c r="AN62" s="70"/>
      <c r="AO62" s="70"/>
    </row>
    <row r="63" spans="1:44">
      <c r="A63" s="378" t="s">
        <v>45</v>
      </c>
      <c r="B63" s="378"/>
      <c r="C63" s="378"/>
      <c r="D63" s="378"/>
      <c r="E63" s="378"/>
      <c r="F63" s="378"/>
      <c r="G63" s="378"/>
      <c r="H63" s="378"/>
      <c r="I63" s="378"/>
      <c r="J63" s="378"/>
      <c r="K63" s="378"/>
      <c r="L63" s="378"/>
      <c r="M63" s="378"/>
      <c r="N63" s="378"/>
      <c r="O63" s="378"/>
      <c r="P63" s="378"/>
      <c r="Q63" s="378"/>
      <c r="R63" s="378"/>
      <c r="X63" s="23"/>
      <c r="Y63" s="3"/>
      <c r="Z63" s="3"/>
      <c r="AA63" s="3"/>
      <c r="AB63" s="3"/>
      <c r="AC63" s="3"/>
      <c r="AD63" s="3"/>
      <c r="AE63" s="3"/>
      <c r="AF63" s="3"/>
      <c r="AG63" s="24"/>
      <c r="AI63" s="76"/>
      <c r="AJ63" s="77"/>
      <c r="AK63" s="77"/>
      <c r="AL63" s="77"/>
      <c r="AM63" s="77"/>
      <c r="AN63" s="77"/>
      <c r="AO63" s="77"/>
    </row>
    <row r="64" spans="1:44" ht="13.5" thickBot="1">
      <c r="A64" s="373" t="s">
        <v>67</v>
      </c>
      <c r="B64" s="373"/>
      <c r="C64" s="373"/>
      <c r="D64" s="373"/>
      <c r="E64" s="373"/>
      <c r="F64" s="373"/>
      <c r="G64" s="373"/>
      <c r="H64" s="373"/>
      <c r="I64" s="373"/>
      <c r="J64" s="373"/>
      <c r="K64" s="373"/>
      <c r="L64" s="373"/>
      <c r="M64" s="373"/>
      <c r="N64" s="373"/>
      <c r="O64" s="373"/>
      <c r="P64" s="373"/>
      <c r="Q64" s="373"/>
      <c r="R64" s="373"/>
      <c r="X64" s="26"/>
      <c r="Y64" s="27"/>
      <c r="Z64" s="27"/>
      <c r="AA64" s="27"/>
      <c r="AB64" s="27"/>
      <c r="AC64" s="27"/>
      <c r="AD64" s="27"/>
      <c r="AE64" s="27"/>
      <c r="AF64" s="27"/>
      <c r="AG64" s="28"/>
    </row>
    <row r="65" spans="1:33" ht="13.5" thickTop="1">
      <c r="A65" s="29"/>
      <c r="B65" s="2" t="s">
        <v>71</v>
      </c>
      <c r="E65" s="108"/>
      <c r="F65" s="153" t="s">
        <v>252</v>
      </c>
      <c r="G65" s="108"/>
      <c r="H65" s="108"/>
      <c r="I65" s="108"/>
      <c r="J65" s="108"/>
      <c r="T65" s="3"/>
      <c r="U65" s="3"/>
      <c r="V65" s="3"/>
      <c r="W65" s="3"/>
      <c r="X65" s="3"/>
      <c r="Y65" s="3"/>
      <c r="Z65" s="3"/>
      <c r="AA65" s="3"/>
      <c r="AB65" s="3"/>
      <c r="AC65" s="3"/>
      <c r="AD65" s="3"/>
      <c r="AE65" s="3"/>
      <c r="AF65" s="3"/>
      <c r="AG65" s="3"/>
    </row>
  </sheetData>
  <sheetProtection sheet="1" selectLockedCells="1"/>
  <protectedRanges>
    <protectedRange sqref="AE27 Y4 Y7 AD4 AB10 AE10 AB13 C6:C12 AD7:AF7 AG13:AH13 C18:C24 C30:C36 C42:C48 C54:C60" name="Range1"/>
  </protectedRanges>
  <mergeCells count="87">
    <mergeCell ref="A64:R64"/>
    <mergeCell ref="AK52:AN52"/>
    <mergeCell ref="Y57:AF58"/>
    <mergeCell ref="Y61:AD61"/>
    <mergeCell ref="A63:R63"/>
    <mergeCell ref="Z46:AC46"/>
    <mergeCell ref="Z47:AC47"/>
    <mergeCell ref="Z48:AC48"/>
    <mergeCell ref="Z49:AC49"/>
    <mergeCell ref="Z50:AA50"/>
    <mergeCell ref="AK40:AN40"/>
    <mergeCell ref="Q41:R41"/>
    <mergeCell ref="Z40:AC40"/>
    <mergeCell ref="Z41:AC41"/>
    <mergeCell ref="Z42:AC42"/>
    <mergeCell ref="Z43:AC43"/>
    <mergeCell ref="Z38:AC38"/>
    <mergeCell ref="A40:B40"/>
    <mergeCell ref="C40:H40"/>
    <mergeCell ref="I40:J40"/>
    <mergeCell ref="K40:R40"/>
    <mergeCell ref="T40:V40"/>
    <mergeCell ref="Z39:AC39"/>
    <mergeCell ref="Z37:AC37"/>
    <mergeCell ref="AK28:AN28"/>
    <mergeCell ref="Q29:R29"/>
    <mergeCell ref="Z28:AC28"/>
    <mergeCell ref="Z29:AC29"/>
    <mergeCell ref="Z30:AC30"/>
    <mergeCell ref="Z31:AC31"/>
    <mergeCell ref="Z32:AC32"/>
    <mergeCell ref="Z33:AC33"/>
    <mergeCell ref="Z34:AC34"/>
    <mergeCell ref="Z35:AC35"/>
    <mergeCell ref="Z36:AC36"/>
    <mergeCell ref="Z26:AC26"/>
    <mergeCell ref="A28:B28"/>
    <mergeCell ref="C28:H28"/>
    <mergeCell ref="I28:J28"/>
    <mergeCell ref="K28:R28"/>
    <mergeCell ref="T28:V28"/>
    <mergeCell ref="Z27:AC27"/>
    <mergeCell ref="Z25:AC25"/>
    <mergeCell ref="AK16:AN16"/>
    <mergeCell ref="Q17:R17"/>
    <mergeCell ref="Y16:AA16"/>
    <mergeCell ref="AD16:AE16"/>
    <mergeCell ref="Y17:AA17"/>
    <mergeCell ref="AD17:AE17"/>
    <mergeCell ref="Y19:AF19"/>
    <mergeCell ref="Z21:AC21"/>
    <mergeCell ref="Z22:AC22"/>
    <mergeCell ref="Z23:AC23"/>
    <mergeCell ref="Z24:AC24"/>
    <mergeCell ref="Y14:AA14"/>
    <mergeCell ref="AD14:AE14"/>
    <mergeCell ref="A16:B16"/>
    <mergeCell ref="C16:H16"/>
    <mergeCell ref="I16:J16"/>
    <mergeCell ref="K16:R16"/>
    <mergeCell ref="T16:V16"/>
    <mergeCell ref="Y15:AA15"/>
    <mergeCell ref="AD15:AE15"/>
    <mergeCell ref="Y13:AA13"/>
    <mergeCell ref="AD13:AE13"/>
    <mergeCell ref="AK4:AN4"/>
    <mergeCell ref="Q5:R5"/>
    <mergeCell ref="Y6:AB6"/>
    <mergeCell ref="Y7:AB7"/>
    <mergeCell ref="Y9:Z9"/>
    <mergeCell ref="AB9:AC9"/>
    <mergeCell ref="AE9:AF9"/>
    <mergeCell ref="Y10:Z10"/>
    <mergeCell ref="AB10:AC10"/>
    <mergeCell ref="AE10:AF10"/>
    <mergeCell ref="Y12:AB12"/>
    <mergeCell ref="AD12:AF12"/>
    <mergeCell ref="AJ2:AL2"/>
    <mergeCell ref="Y3:AB3"/>
    <mergeCell ref="AD3:AF3"/>
    <mergeCell ref="A4:B4"/>
    <mergeCell ref="C4:H4"/>
    <mergeCell ref="I4:J4"/>
    <mergeCell ref="K4:R4"/>
    <mergeCell ref="T4:V4"/>
    <mergeCell ref="Y4:AB4"/>
    <mergeCell ref="AD4:AF4"/>
  </mergeCells>
  <conditionalFormatting sqref="B18:B24 B30:B36 B6:B12 B42:B48">
    <cfRule type="cellIs" dxfId="81" priority="30" stopIfTrue="1" operator="equal">
      <formula>0</formula>
    </cfRule>
  </conditionalFormatting>
  <conditionalFormatting sqref="AB17">
    <cfRule type="cellIs" dxfId="80" priority="31" stopIfTrue="1" operator="lessThan">
      <formula>0</formula>
    </cfRule>
  </conditionalFormatting>
  <conditionalFormatting sqref="C13:H13 C25:H25 C37:H37 C49:H49 L25:Q25 L37:Q37 L49:Q49 J13 L13:Q13">
    <cfRule type="cellIs" dxfId="79" priority="29" stopIfTrue="1" operator="equal">
      <formula>0</formula>
    </cfRule>
  </conditionalFormatting>
  <conditionalFormatting sqref="AE21:AF25 AE48:AF48 AE28:AF35 AF26 AE38:AF46">
    <cfRule type="cellIs" dxfId="78" priority="28" stopIfTrue="1" operator="equal">
      <formula>0</formula>
    </cfRule>
  </conditionalFormatting>
  <conditionalFormatting sqref="AE47:AF47">
    <cfRule type="cellIs" dxfId="77" priority="27" stopIfTrue="1" operator="equal">
      <formula>0</formula>
    </cfRule>
  </conditionalFormatting>
  <conditionalFormatting sqref="AE50:AF50">
    <cfRule type="cellIs" dxfId="76" priority="26" stopIfTrue="1" operator="equal">
      <formula>0</formula>
    </cfRule>
  </conditionalFormatting>
  <conditionalFormatting sqref="AE45:AF45">
    <cfRule type="expression" dxfId="75" priority="25" stopIfTrue="1">
      <formula>$AE$45:$AF$45=0</formula>
    </cfRule>
  </conditionalFormatting>
  <conditionalFormatting sqref="AE36:AF36">
    <cfRule type="cellIs" dxfId="74" priority="24" stopIfTrue="1" operator="equal">
      <formula>0</formula>
    </cfRule>
  </conditionalFormatting>
  <conditionalFormatting sqref="AE36:AF36">
    <cfRule type="expression" dxfId="73" priority="23" stopIfTrue="1">
      <formula>$AE$45:$AF$45=0</formula>
    </cfRule>
  </conditionalFormatting>
  <conditionalFormatting sqref="J25">
    <cfRule type="cellIs" dxfId="72" priority="22" stopIfTrue="1" operator="equal">
      <formula>0</formula>
    </cfRule>
  </conditionalFormatting>
  <conditionalFormatting sqref="J37">
    <cfRule type="cellIs" dxfId="71" priority="21" stopIfTrue="1" operator="equal">
      <formula>0</formula>
    </cfRule>
  </conditionalFormatting>
  <conditionalFormatting sqref="J49">
    <cfRule type="cellIs" dxfId="70" priority="20" stopIfTrue="1" operator="equal">
      <formula>0</formula>
    </cfRule>
  </conditionalFormatting>
  <conditionalFormatting sqref="K25 K37 K49 K13">
    <cfRule type="cellIs" dxfId="69" priority="18" stopIfTrue="1" operator="equal">
      <formula>0</formula>
    </cfRule>
  </conditionalFormatting>
  <conditionalFormatting sqref="I13">
    <cfRule type="cellIs" dxfId="68" priority="17" stopIfTrue="1" operator="equal">
      <formula>0</formula>
    </cfRule>
  </conditionalFormatting>
  <conditionalFormatting sqref="I25">
    <cfRule type="cellIs" dxfId="67" priority="16" stopIfTrue="1" operator="equal">
      <formula>0</formula>
    </cfRule>
  </conditionalFormatting>
  <conditionalFormatting sqref="I49">
    <cfRule type="cellIs" dxfId="66" priority="14" stopIfTrue="1" operator="equal">
      <formula>0</formula>
    </cfRule>
  </conditionalFormatting>
  <conditionalFormatting sqref="T13:V13">
    <cfRule type="cellIs" dxfId="65" priority="12" stopIfTrue="1" operator="equal">
      <formula>0</formula>
    </cfRule>
  </conditionalFormatting>
  <conditionalFormatting sqref="T25:V25">
    <cfRule type="cellIs" dxfId="64" priority="11" stopIfTrue="1" operator="equal">
      <formula>0</formula>
    </cfRule>
  </conditionalFormatting>
  <conditionalFormatting sqref="T37:V37">
    <cfRule type="cellIs" dxfId="63" priority="10" stopIfTrue="1" operator="equal">
      <formula>0</formula>
    </cfRule>
  </conditionalFormatting>
  <conditionalFormatting sqref="T49:V49">
    <cfRule type="cellIs" dxfId="62" priority="9" stopIfTrue="1" operator="equal">
      <formula>0</formula>
    </cfRule>
  </conditionalFormatting>
  <conditionalFormatting sqref="AE49:AF49">
    <cfRule type="cellIs" dxfId="61" priority="7" stopIfTrue="1" operator="equal">
      <formula>0</formula>
    </cfRule>
  </conditionalFormatting>
  <conditionalFormatting sqref="B54:B60">
    <cfRule type="cellIs" dxfId="60" priority="6" stopIfTrue="1" operator="equal">
      <formula>0</formula>
    </cfRule>
  </conditionalFormatting>
  <conditionalFormatting sqref="B61">
    <cfRule type="cellIs" dxfId="59" priority="5" stopIfTrue="1" operator="equal">
      <formula>0</formula>
    </cfRule>
  </conditionalFormatting>
  <conditionalFormatting sqref="B53">
    <cfRule type="cellIs" dxfId="58" priority="4" stopIfTrue="1" operator="equal">
      <formula>0</formula>
    </cfRule>
  </conditionalFormatting>
  <conditionalFormatting sqref="I37">
    <cfRule type="cellIs" dxfId="57" priority="3" stopIfTrue="1" operator="equal">
      <formula>0</formula>
    </cfRule>
  </conditionalFormatting>
  <conditionalFormatting sqref="AE26">
    <cfRule type="cellIs" dxfId="56" priority="1" stopIfTrue="1" operator="equal">
      <formula>0</formula>
    </cfRule>
  </conditionalFormatting>
  <dataValidations count="6">
    <dataValidation allowBlank="1" showInputMessage="1" sqref="AB10"/>
    <dataValidation type="decimal" allowBlank="1" showInputMessage="1" showErrorMessage="1" sqref="AE27 AB13 AG13:AH13">
      <formula1>0</formula1>
      <formula2>300</formula2>
    </dataValidation>
    <dataValidation type="decimal" allowBlank="1" showInputMessage="1" showErrorMessage="1" sqref="AD7">
      <formula1>0</formula1>
      <formula2>2</formula2>
    </dataValidation>
    <dataValidation type="decimal" allowBlank="1" showInputMessage="1" showErrorMessage="1" errorTitle="Invalid Data Type" error="Please enter a number between 0 and 24." sqref="C18:C24 C42:C48 C30:C36 C6:C12 C54:C60">
      <formula1>0</formula1>
      <formula2>24</formula2>
    </dataValidation>
    <dataValidation type="date" allowBlank="1" showInputMessage="1" sqref="AE10">
      <formula1>1</formula1>
      <formula2>73050</formula2>
    </dataValidation>
    <dataValidation type="list" allowBlank="1" showInputMessage="1" showErrorMessage="1" sqref="R54:R60">
      <formula1>$B$18:$B$24</formula1>
    </dataValidation>
  </dataValidations>
  <hyperlinks>
    <hyperlink ref="F65" r:id="rId1" display="http://web.uncg.edu/hrs/PolicyManuals/StaffManual/Section5/"/>
  </hyperlinks>
  <printOptions horizontalCentered="1" verticalCentered="1"/>
  <pageMargins left="0.25" right="0.25" top="0.25" bottom="0.25" header="0.3" footer="0.3"/>
  <pageSetup scale="55" orientation="landscape" r:id="rId2"/>
  <headerFooter alignWithMargins="0">
    <oddHeader>&amp;C&amp;"Arial,Bold"&amp;11The University of North Carolina at Greensboro 
Monthly Time &amp; Leave Record 
For SHRA Non-Exempt Employees</oddHeader>
    <oddFooter>&amp;L&amp;"Arial,Italic"rv: 12/4/2017</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Validation!$B$18:$B$24</xm:f>
          </x14:formula1>
          <xm:sqref>R6:R12 R30:R36 R18:R24 R42:R48</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3" tint="0.79998168889431442"/>
    <pageSetUpPr fitToPage="1"/>
  </sheetPr>
  <dimension ref="A2:AP65"/>
  <sheetViews>
    <sheetView showGridLines="0" zoomScale="80" zoomScaleNormal="80" zoomScalePageLayoutView="70" workbookViewId="0">
      <selection activeCell="M60" sqref="M60"/>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33" t="s">
        <v>103</v>
      </c>
      <c r="AK2" s="333"/>
      <c r="AL2" s="333"/>
      <c r="AM2" s="226"/>
      <c r="AN2" s="66"/>
      <c r="AO2" s="66"/>
    </row>
    <row r="3" spans="1:42" ht="13.5" thickBot="1">
      <c r="A3" s="3"/>
      <c r="B3" s="3"/>
      <c r="C3" s="3"/>
      <c r="D3" s="3"/>
      <c r="E3" s="3"/>
      <c r="F3" s="3"/>
      <c r="G3" s="3"/>
      <c r="H3" s="1"/>
      <c r="I3" s="110"/>
      <c r="J3" s="45"/>
      <c r="K3" s="3"/>
      <c r="L3" s="3"/>
      <c r="M3" s="3"/>
      <c r="N3" s="109"/>
      <c r="O3" s="109"/>
      <c r="P3" s="109"/>
      <c r="Q3" s="46"/>
      <c r="R3" s="3"/>
      <c r="S3" s="1"/>
      <c r="Y3" s="328" t="s">
        <v>16</v>
      </c>
      <c r="Z3" s="328"/>
      <c r="AA3" s="328"/>
      <c r="AB3" s="328"/>
      <c r="AC3" s="19"/>
      <c r="AD3" s="328" t="s">
        <v>17</v>
      </c>
      <c r="AE3" s="328"/>
      <c r="AF3" s="328"/>
      <c r="AG3" s="19"/>
      <c r="AH3" s="19"/>
      <c r="AI3" s="67"/>
      <c r="AJ3" s="68"/>
      <c r="AK3" s="69"/>
      <c r="AL3" s="69"/>
      <c r="AM3" s="69"/>
      <c r="AN3" s="70"/>
      <c r="AO3" s="70"/>
    </row>
    <row r="4" spans="1:42" ht="12.75" customHeight="1" thickTop="1">
      <c r="A4" s="334" t="s">
        <v>22</v>
      </c>
      <c r="B4" s="334"/>
      <c r="C4" s="335" t="s">
        <v>185</v>
      </c>
      <c r="D4" s="336"/>
      <c r="E4" s="336"/>
      <c r="F4" s="336"/>
      <c r="G4" s="336"/>
      <c r="H4" s="337"/>
      <c r="I4" s="338" t="s">
        <v>184</v>
      </c>
      <c r="J4" s="339"/>
      <c r="K4" s="340" t="s">
        <v>104</v>
      </c>
      <c r="L4" s="341"/>
      <c r="M4" s="341"/>
      <c r="N4" s="341"/>
      <c r="O4" s="341"/>
      <c r="P4" s="341"/>
      <c r="Q4" s="341"/>
      <c r="R4" s="342"/>
      <c r="S4" s="48"/>
      <c r="T4" s="343" t="s">
        <v>115</v>
      </c>
      <c r="U4" s="344"/>
      <c r="V4" s="345"/>
      <c r="Y4" s="316" t="str">
        <f>'Timesheet Setup'!G7</f>
        <v xml:space="preserve">Spiro </v>
      </c>
      <c r="Z4" s="317"/>
      <c r="AA4" s="317"/>
      <c r="AB4" s="318"/>
      <c r="AC4" s="3"/>
      <c r="AD4" s="316">
        <f>'Timesheet Setup'!G9</f>
        <v>123456789</v>
      </c>
      <c r="AE4" s="317"/>
      <c r="AF4" s="318"/>
      <c r="AG4" s="3"/>
      <c r="AH4" s="3"/>
      <c r="AI4" s="67"/>
      <c r="AJ4" s="54" t="s">
        <v>22</v>
      </c>
      <c r="AK4" s="312" t="s">
        <v>78</v>
      </c>
      <c r="AL4" s="313"/>
      <c r="AM4" s="313"/>
      <c r="AN4" s="314"/>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12" t="s">
        <v>94</v>
      </c>
      <c r="R5" s="314"/>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43009</v>
      </c>
      <c r="C6" s="58"/>
      <c r="D6" s="102"/>
      <c r="E6" s="102"/>
      <c r="F6" s="102"/>
      <c r="G6" s="102"/>
      <c r="H6" s="192"/>
      <c r="I6" s="113"/>
      <c r="J6" s="105"/>
      <c r="K6" s="102"/>
      <c r="L6" s="103"/>
      <c r="M6" s="102"/>
      <c r="N6" s="102"/>
      <c r="O6" s="102"/>
      <c r="P6" s="102"/>
      <c r="Q6" s="102"/>
      <c r="R6" s="104"/>
      <c r="S6" s="6"/>
      <c r="T6" s="113"/>
      <c r="U6" s="230"/>
      <c r="V6" s="228"/>
      <c r="Y6" s="315" t="s">
        <v>55</v>
      </c>
      <c r="Z6" s="315"/>
      <c r="AA6" s="315"/>
      <c r="AB6" s="315"/>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43010</v>
      </c>
      <c r="C7" s="58"/>
      <c r="D7" s="102"/>
      <c r="E7" s="102"/>
      <c r="F7" s="102"/>
      <c r="G7" s="102"/>
      <c r="H7" s="102"/>
      <c r="I7" s="113"/>
      <c r="J7" s="105"/>
      <c r="K7" s="102"/>
      <c r="L7" s="103"/>
      <c r="M7" s="102"/>
      <c r="N7" s="102"/>
      <c r="O7" s="102"/>
      <c r="P7" s="102"/>
      <c r="Q7" s="102"/>
      <c r="R7" s="104"/>
      <c r="S7" s="6"/>
      <c r="T7" s="113"/>
      <c r="U7" s="230"/>
      <c r="V7" s="228"/>
      <c r="Y7" s="316">
        <f>'Timesheet Setup'!G11</f>
        <v>58401</v>
      </c>
      <c r="Z7" s="317"/>
      <c r="AA7" s="317"/>
      <c r="AB7" s="318"/>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43011</v>
      </c>
      <c r="C8" s="58"/>
      <c r="D8" s="102"/>
      <c r="E8" s="102"/>
      <c r="F8" s="102"/>
      <c r="G8" s="102"/>
      <c r="H8" s="10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43012</v>
      </c>
      <c r="C9" s="58"/>
      <c r="D9" s="102"/>
      <c r="E9" s="102"/>
      <c r="F9" s="102"/>
      <c r="G9" s="102"/>
      <c r="H9" s="102"/>
      <c r="I9" s="113"/>
      <c r="J9" s="105"/>
      <c r="K9" s="102"/>
      <c r="L9" s="103"/>
      <c r="M9" s="102"/>
      <c r="N9" s="102"/>
      <c r="O9" s="102"/>
      <c r="P9" s="102"/>
      <c r="Q9" s="102"/>
      <c r="R9" s="104"/>
      <c r="S9" s="6"/>
      <c r="T9" s="113"/>
      <c r="U9" s="230"/>
      <c r="V9" s="228"/>
      <c r="Y9" s="327" t="s">
        <v>92</v>
      </c>
      <c r="Z9" s="327"/>
      <c r="AA9" s="3"/>
      <c r="AB9" s="328" t="s">
        <v>75</v>
      </c>
      <c r="AC9" s="328"/>
      <c r="AD9" s="3"/>
      <c r="AE9" s="328" t="s">
        <v>76</v>
      </c>
      <c r="AF9" s="328"/>
      <c r="AG9" s="3"/>
      <c r="AH9" s="3"/>
      <c r="AI9" s="72"/>
      <c r="AJ9" s="56" t="s">
        <v>30</v>
      </c>
      <c r="AK9" s="59">
        <f t="shared" si="2"/>
        <v>0</v>
      </c>
      <c r="AL9" s="59">
        <f t="shared" si="3"/>
        <v>0</v>
      </c>
      <c r="AM9" s="59">
        <f t="shared" si="0"/>
        <v>0</v>
      </c>
      <c r="AN9" s="59">
        <f t="shared" si="1"/>
        <v>0</v>
      </c>
      <c r="AO9" s="70"/>
    </row>
    <row r="10" spans="1:42">
      <c r="A10" s="56" t="s">
        <v>31</v>
      </c>
      <c r="B10" s="57">
        <f>IF(WEEKDAY($AB$10)=5,$AB$10,IF(B9&lt;&gt;0,B9+1,0))</f>
        <v>43013</v>
      </c>
      <c r="C10" s="58"/>
      <c r="D10" s="102"/>
      <c r="E10" s="102"/>
      <c r="F10" s="102"/>
      <c r="G10" s="102"/>
      <c r="H10" s="102"/>
      <c r="I10" s="113"/>
      <c r="J10" s="105"/>
      <c r="K10" s="102"/>
      <c r="L10" s="103"/>
      <c r="M10" s="102"/>
      <c r="N10" s="102"/>
      <c r="O10" s="102"/>
      <c r="P10" s="102"/>
      <c r="Q10" s="102"/>
      <c r="R10" s="104"/>
      <c r="S10" s="6"/>
      <c r="T10" s="113"/>
      <c r="U10" s="230"/>
      <c r="V10" s="228"/>
      <c r="Y10" s="329" t="str">
        <f>Validation!B14</f>
        <v>November (2017)</v>
      </c>
      <c r="Z10" s="330"/>
      <c r="AA10" s="3"/>
      <c r="AB10" s="331">
        <f>VLOOKUP(Y10,Validation!B4:F15,2,FALSE)</f>
        <v>43009</v>
      </c>
      <c r="AC10" s="332"/>
      <c r="AD10" s="3"/>
      <c r="AE10" s="331">
        <f>VLOOKUP(Y10,Validation!B4:F15,4,FALSE)</f>
        <v>43036</v>
      </c>
      <c r="AF10" s="332"/>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43014</v>
      </c>
      <c r="C11" s="58"/>
      <c r="D11" s="102"/>
      <c r="E11" s="102"/>
      <c r="F11" s="102"/>
      <c r="G11" s="102"/>
      <c r="H11" s="102"/>
      <c r="I11" s="113"/>
      <c r="J11" s="105"/>
      <c r="K11" s="102"/>
      <c r="L11" s="103"/>
      <c r="M11" s="102"/>
      <c r="N11" s="102"/>
      <c r="O11" s="102"/>
      <c r="P11" s="102"/>
      <c r="Q11" s="102"/>
      <c r="R11" s="104"/>
      <c r="S11" s="6"/>
      <c r="T11" s="113"/>
      <c r="U11" s="230"/>
      <c r="V11" s="228"/>
      <c r="X11" s="3"/>
      <c r="Y11" s="3"/>
      <c r="Z11" s="3"/>
      <c r="AA11" s="3"/>
      <c r="AB11" s="3"/>
      <c r="AC11" s="3"/>
      <c r="AD11" s="3"/>
      <c r="AE11" s="3"/>
      <c r="AF11" s="3"/>
      <c r="AG11" s="3"/>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43015</v>
      </c>
      <c r="C12" s="58"/>
      <c r="D12" s="102"/>
      <c r="E12" s="102"/>
      <c r="F12" s="102"/>
      <c r="G12" s="102"/>
      <c r="H12" s="192"/>
      <c r="I12" s="113"/>
      <c r="J12" s="105"/>
      <c r="K12" s="102"/>
      <c r="L12" s="103"/>
      <c r="M12" s="102"/>
      <c r="N12" s="102"/>
      <c r="O12" s="102"/>
      <c r="P12" s="102"/>
      <c r="Q12" s="102"/>
      <c r="R12" s="104"/>
      <c r="S12" s="6"/>
      <c r="T12" s="113"/>
      <c r="U12" s="230"/>
      <c r="V12" s="228"/>
      <c r="W12" s="3"/>
      <c r="X12" s="1"/>
      <c r="Y12" s="319" t="s">
        <v>179</v>
      </c>
      <c r="Z12" s="320"/>
      <c r="AA12" s="320"/>
      <c r="AB12" s="321"/>
      <c r="AC12" s="165"/>
      <c r="AD12" s="322" t="s">
        <v>115</v>
      </c>
      <c r="AE12" s="323"/>
      <c r="AF12" s="324"/>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25" t="s">
        <v>158</v>
      </c>
      <c r="Z13" s="326"/>
      <c r="AA13" s="326"/>
      <c r="AB13" s="156">
        <f>October!AB17</f>
        <v>0</v>
      </c>
      <c r="AC13" s="166"/>
      <c r="AD13" s="325" t="s">
        <v>162</v>
      </c>
      <c r="AE13" s="326"/>
      <c r="AF13" s="156">
        <f>October!AF17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10" t="s">
        <v>159</v>
      </c>
      <c r="Z14" s="311"/>
      <c r="AA14" s="311"/>
      <c r="AB14" s="99">
        <f>AE25</f>
        <v>0</v>
      </c>
      <c r="AC14" s="167"/>
      <c r="AD14" s="310" t="s">
        <v>166</v>
      </c>
      <c r="AE14" s="311"/>
      <c r="AF14" s="164">
        <f>AE46</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10" t="s">
        <v>160</v>
      </c>
      <c r="Z15" s="311"/>
      <c r="AA15" s="311"/>
      <c r="AB15" s="99">
        <f>AE24</f>
        <v>0</v>
      </c>
      <c r="AC15" s="168"/>
      <c r="AD15" s="310" t="s">
        <v>163</v>
      </c>
      <c r="AE15" s="311"/>
      <c r="AF15" s="164">
        <f>AE47</f>
        <v>0</v>
      </c>
      <c r="AG15" s="3"/>
      <c r="AH15" s="47"/>
      <c r="AI15" s="71"/>
      <c r="AJ15" s="70"/>
      <c r="AK15" s="74"/>
      <c r="AL15" s="74"/>
      <c r="AM15" s="74"/>
      <c r="AN15" s="70"/>
      <c r="AO15" s="70"/>
    </row>
    <row r="16" spans="1:42" ht="12.75" customHeight="1" thickTop="1">
      <c r="A16" s="334" t="s">
        <v>23</v>
      </c>
      <c r="B16" s="334"/>
      <c r="C16" s="335" t="s">
        <v>185</v>
      </c>
      <c r="D16" s="336"/>
      <c r="E16" s="336"/>
      <c r="F16" s="336"/>
      <c r="G16" s="336"/>
      <c r="H16" s="337"/>
      <c r="I16" s="338" t="s">
        <v>184</v>
      </c>
      <c r="J16" s="339"/>
      <c r="K16" s="340" t="s">
        <v>104</v>
      </c>
      <c r="L16" s="341"/>
      <c r="M16" s="341"/>
      <c r="N16" s="341"/>
      <c r="O16" s="341"/>
      <c r="P16" s="341"/>
      <c r="Q16" s="341"/>
      <c r="R16" s="342"/>
      <c r="S16" s="1"/>
      <c r="T16" s="343" t="s">
        <v>115</v>
      </c>
      <c r="U16" s="344"/>
      <c r="V16" s="345"/>
      <c r="W16" s="6"/>
      <c r="Y16" s="310" t="s">
        <v>161</v>
      </c>
      <c r="Z16" s="311"/>
      <c r="AA16" s="311"/>
      <c r="AB16" s="164">
        <f>AE26</f>
        <v>0</v>
      </c>
      <c r="AC16" s="167"/>
      <c r="AD16" s="310" t="s">
        <v>114</v>
      </c>
      <c r="AE16" s="311"/>
      <c r="AF16" s="164">
        <f>AF49</f>
        <v>0</v>
      </c>
      <c r="AG16" s="3"/>
      <c r="AH16" s="3"/>
      <c r="AI16" s="71"/>
      <c r="AJ16" s="54" t="s">
        <v>22</v>
      </c>
      <c r="AK16" s="312" t="s">
        <v>78</v>
      </c>
      <c r="AL16" s="313"/>
      <c r="AM16" s="313"/>
      <c r="AN16" s="314"/>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12" t="s">
        <v>94</v>
      </c>
      <c r="R17" s="314"/>
      <c r="S17" s="1"/>
      <c r="T17" s="112" t="s">
        <v>85</v>
      </c>
      <c r="U17" s="229" t="s">
        <v>110</v>
      </c>
      <c r="V17" s="227" t="s">
        <v>114</v>
      </c>
      <c r="X17" s="6"/>
      <c r="Y17" s="349" t="s">
        <v>12</v>
      </c>
      <c r="Z17" s="350"/>
      <c r="AA17" s="350"/>
      <c r="AB17" s="35">
        <f>SUM(AB13+AB14+AB15-AB16)</f>
        <v>0</v>
      </c>
      <c r="AC17" s="167"/>
      <c r="AD17" s="349" t="s">
        <v>164</v>
      </c>
      <c r="AE17" s="35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43016</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43017</v>
      </c>
      <c r="C19" s="58"/>
      <c r="D19" s="102"/>
      <c r="E19" s="102"/>
      <c r="F19" s="102"/>
      <c r="G19" s="102"/>
      <c r="H19" s="102"/>
      <c r="I19" s="113"/>
      <c r="J19" s="105"/>
      <c r="K19" s="102"/>
      <c r="L19" s="103"/>
      <c r="M19" s="102"/>
      <c r="N19" s="102"/>
      <c r="O19" s="102"/>
      <c r="P19" s="102"/>
      <c r="Q19" s="102"/>
      <c r="R19" s="104"/>
      <c r="S19" s="3"/>
      <c r="T19" s="113"/>
      <c r="U19" s="230"/>
      <c r="V19" s="228"/>
      <c r="W19" s="6"/>
      <c r="X19" s="6"/>
      <c r="Y19" s="322" t="s">
        <v>0</v>
      </c>
      <c r="Z19" s="323"/>
      <c r="AA19" s="323"/>
      <c r="AB19" s="323"/>
      <c r="AC19" s="323"/>
      <c r="AD19" s="323"/>
      <c r="AE19" s="323"/>
      <c r="AF19" s="324"/>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43018</v>
      </c>
      <c r="C20" s="58"/>
      <c r="D20" s="102"/>
      <c r="E20" s="102"/>
      <c r="F20" s="102"/>
      <c r="G20" s="102"/>
      <c r="H20" s="102"/>
      <c r="I20" s="113"/>
      <c r="J20" s="105"/>
      <c r="K20" s="102"/>
      <c r="L20" s="103"/>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43019</v>
      </c>
      <c r="C21" s="58"/>
      <c r="D21" s="102"/>
      <c r="E21" s="102"/>
      <c r="F21" s="102"/>
      <c r="G21" s="102"/>
      <c r="H21" s="102"/>
      <c r="I21" s="113"/>
      <c r="J21" s="105"/>
      <c r="K21" s="102"/>
      <c r="L21" s="103"/>
      <c r="M21" s="102"/>
      <c r="N21" s="102"/>
      <c r="O21" s="102"/>
      <c r="P21" s="102"/>
      <c r="Q21" s="102"/>
      <c r="R21" s="104"/>
      <c r="S21" s="3"/>
      <c r="T21" s="113"/>
      <c r="U21" s="230"/>
      <c r="V21" s="228"/>
      <c r="W21" s="6"/>
      <c r="X21" s="6"/>
      <c r="Y21" s="43" t="s">
        <v>42</v>
      </c>
      <c r="Z21" s="346" t="s">
        <v>19</v>
      </c>
      <c r="AA21" s="347"/>
      <c r="AB21" s="347"/>
      <c r="AC21" s="348"/>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43020</v>
      </c>
      <c r="C22" s="58"/>
      <c r="D22" s="102"/>
      <c r="E22" s="102"/>
      <c r="F22" s="102"/>
      <c r="G22" s="102"/>
      <c r="H22" s="102"/>
      <c r="I22" s="113"/>
      <c r="J22" s="105"/>
      <c r="K22" s="102"/>
      <c r="L22" s="103"/>
      <c r="M22" s="102"/>
      <c r="N22" s="102"/>
      <c r="O22" s="102"/>
      <c r="P22" s="102"/>
      <c r="Q22" s="102"/>
      <c r="R22" s="104"/>
      <c r="S22" s="3"/>
      <c r="T22" s="113"/>
      <c r="U22" s="230"/>
      <c r="V22" s="228"/>
      <c r="W22" s="6"/>
      <c r="X22" s="12"/>
      <c r="Y22" s="38" t="s">
        <v>41</v>
      </c>
      <c r="Z22" s="346" t="s">
        <v>20</v>
      </c>
      <c r="AA22" s="347"/>
      <c r="AB22" s="347"/>
      <c r="AC22" s="348"/>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43021</v>
      </c>
      <c r="C23" s="58"/>
      <c r="D23" s="102"/>
      <c r="E23" s="102"/>
      <c r="F23" s="102"/>
      <c r="G23" s="102"/>
      <c r="H23" s="102"/>
      <c r="I23" s="113"/>
      <c r="J23" s="105"/>
      <c r="K23" s="102"/>
      <c r="L23" s="103"/>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43022</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54" t="s">
        <v>18</v>
      </c>
      <c r="AA24" s="355"/>
      <c r="AB24" s="355"/>
      <c r="AC24" s="356"/>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46" t="s">
        <v>15</v>
      </c>
      <c r="AA25" s="347"/>
      <c r="AB25" s="347"/>
      <c r="AC25" s="348"/>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46" t="s">
        <v>53</v>
      </c>
      <c r="AA26" s="347"/>
      <c r="AB26" s="347"/>
      <c r="AC26" s="348"/>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57" t="s">
        <v>46</v>
      </c>
      <c r="AA27" s="358"/>
      <c r="AB27" s="358"/>
      <c r="AC27" s="359"/>
      <c r="AD27" s="157"/>
      <c r="AE27" s="157"/>
      <c r="AF27" s="158"/>
      <c r="AG27" s="3"/>
      <c r="AH27" s="3"/>
      <c r="AI27" s="71"/>
      <c r="AJ27" s="70"/>
      <c r="AK27" s="68"/>
      <c r="AL27" s="68"/>
      <c r="AM27" s="68"/>
      <c r="AN27" s="70"/>
      <c r="AO27" s="70"/>
    </row>
    <row r="28" spans="1:41" ht="12.75" customHeight="1" thickTop="1" thickBot="1">
      <c r="A28" s="334" t="s">
        <v>24</v>
      </c>
      <c r="B28" s="334"/>
      <c r="C28" s="335" t="s">
        <v>185</v>
      </c>
      <c r="D28" s="336"/>
      <c r="E28" s="336"/>
      <c r="F28" s="336"/>
      <c r="G28" s="336"/>
      <c r="H28" s="337"/>
      <c r="I28" s="338" t="s">
        <v>184</v>
      </c>
      <c r="J28" s="339"/>
      <c r="K28" s="340" t="s">
        <v>104</v>
      </c>
      <c r="L28" s="341"/>
      <c r="M28" s="341"/>
      <c r="N28" s="341"/>
      <c r="O28" s="341"/>
      <c r="P28" s="341"/>
      <c r="Q28" s="341"/>
      <c r="R28" s="342"/>
      <c r="S28" s="3"/>
      <c r="T28" s="343" t="s">
        <v>115</v>
      </c>
      <c r="U28" s="344"/>
      <c r="V28" s="345"/>
      <c r="W28" s="3"/>
      <c r="Y28" s="91" t="s">
        <v>74</v>
      </c>
      <c r="Z28" s="360" t="s">
        <v>93</v>
      </c>
      <c r="AA28" s="361"/>
      <c r="AB28" s="361"/>
      <c r="AC28" s="362"/>
      <c r="AD28" s="92" t="s">
        <v>89</v>
      </c>
      <c r="AE28" s="98">
        <f>SUM($E$13+E25+E37+E49+E61)</f>
        <v>0</v>
      </c>
      <c r="AF28" s="93">
        <f>AE28</f>
        <v>0</v>
      </c>
      <c r="AG28" s="3"/>
      <c r="AH28" s="3"/>
      <c r="AI28" s="71"/>
      <c r="AJ28" s="54" t="s">
        <v>22</v>
      </c>
      <c r="AK28" s="312" t="s">
        <v>78</v>
      </c>
      <c r="AL28" s="313"/>
      <c r="AM28" s="313"/>
      <c r="AN28" s="314"/>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12" t="s">
        <v>94</v>
      </c>
      <c r="R29" s="314"/>
      <c r="S29" s="1"/>
      <c r="T29" s="112" t="s">
        <v>85</v>
      </c>
      <c r="U29" s="229" t="s">
        <v>110</v>
      </c>
      <c r="V29" s="227" t="s">
        <v>114</v>
      </c>
      <c r="X29" s="3"/>
      <c r="Y29" s="88" t="s">
        <v>61</v>
      </c>
      <c r="Z29" s="354" t="s">
        <v>58</v>
      </c>
      <c r="AA29" s="355"/>
      <c r="AB29" s="355"/>
      <c r="AC29" s="356"/>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43023</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46" t="s">
        <v>59</v>
      </c>
      <c r="AA30" s="347"/>
      <c r="AB30" s="347"/>
      <c r="AC30" s="348"/>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43024</v>
      </c>
      <c r="C31" s="58"/>
      <c r="D31" s="102"/>
      <c r="E31" s="102"/>
      <c r="F31" s="102"/>
      <c r="G31" s="102"/>
      <c r="H31" s="102"/>
      <c r="I31" s="113"/>
      <c r="J31" s="105"/>
      <c r="K31" s="102"/>
      <c r="L31" s="103"/>
      <c r="M31" s="102"/>
      <c r="N31" s="102"/>
      <c r="O31" s="102"/>
      <c r="P31" s="102"/>
      <c r="Q31" s="102"/>
      <c r="R31" s="104"/>
      <c r="S31" s="3"/>
      <c r="T31" s="113"/>
      <c r="U31" s="230"/>
      <c r="V31" s="228"/>
      <c r="W31" s="3"/>
      <c r="X31" s="3"/>
      <c r="Y31" s="44" t="s">
        <v>63</v>
      </c>
      <c r="Z31" s="346" t="s">
        <v>60</v>
      </c>
      <c r="AA31" s="347"/>
      <c r="AB31" s="347"/>
      <c r="AC31" s="348"/>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43025</v>
      </c>
      <c r="C32" s="58"/>
      <c r="D32" s="102"/>
      <c r="E32" s="102"/>
      <c r="F32" s="102"/>
      <c r="G32" s="102"/>
      <c r="H32" s="102"/>
      <c r="I32" s="113"/>
      <c r="J32" s="105"/>
      <c r="K32" s="102"/>
      <c r="L32" s="103"/>
      <c r="M32" s="102"/>
      <c r="N32" s="102"/>
      <c r="O32" s="102"/>
      <c r="P32" s="102"/>
      <c r="Q32" s="102"/>
      <c r="R32" s="104"/>
      <c r="S32" s="3"/>
      <c r="T32" s="113"/>
      <c r="U32" s="230"/>
      <c r="V32" s="228"/>
      <c r="W32" s="3"/>
      <c r="X32" s="3"/>
      <c r="Y32" s="44" t="s">
        <v>64</v>
      </c>
      <c r="Z32" s="346" t="s">
        <v>69</v>
      </c>
      <c r="AA32" s="347"/>
      <c r="AB32" s="347"/>
      <c r="AC32" s="348"/>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43026</v>
      </c>
      <c r="C33" s="58"/>
      <c r="D33" s="102"/>
      <c r="E33" s="102"/>
      <c r="F33" s="102"/>
      <c r="G33" s="102"/>
      <c r="H33" s="102"/>
      <c r="I33" s="113"/>
      <c r="J33" s="105"/>
      <c r="K33" s="102"/>
      <c r="L33" s="103"/>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43027</v>
      </c>
      <c r="C34" s="58"/>
      <c r="D34" s="102"/>
      <c r="E34" s="102"/>
      <c r="F34" s="102"/>
      <c r="G34" s="102"/>
      <c r="H34" s="102"/>
      <c r="I34" s="113"/>
      <c r="J34" s="105"/>
      <c r="K34" s="102"/>
      <c r="L34" s="103"/>
      <c r="M34" s="102"/>
      <c r="N34" s="102"/>
      <c r="O34" s="102"/>
      <c r="P34" s="102"/>
      <c r="Q34" s="102"/>
      <c r="R34" s="104"/>
      <c r="S34" s="3"/>
      <c r="T34" s="113"/>
      <c r="U34" s="230"/>
      <c r="V34" s="228"/>
      <c r="W34" s="3"/>
      <c r="X34" s="3"/>
      <c r="Y34" s="94" t="s">
        <v>48</v>
      </c>
      <c r="Z34" s="354" t="s">
        <v>50</v>
      </c>
      <c r="AA34" s="355"/>
      <c r="AB34" s="355"/>
      <c r="AC34" s="356"/>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43028</v>
      </c>
      <c r="C35" s="58"/>
      <c r="D35" s="102"/>
      <c r="E35" s="102"/>
      <c r="F35" s="102"/>
      <c r="G35" s="102"/>
      <c r="H35" s="102"/>
      <c r="I35" s="113"/>
      <c r="J35" s="105"/>
      <c r="K35" s="102"/>
      <c r="L35" s="103"/>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43029</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63" t="s">
        <v>182</v>
      </c>
      <c r="AA36" s="364"/>
      <c r="AB36" s="364"/>
      <c r="AC36" s="365"/>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SUMIF($B30:$B36,"&lt;&gt;0",I30:I36)</f>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63" t="s">
        <v>101</v>
      </c>
      <c r="AA37" s="364"/>
      <c r="AB37" s="364"/>
      <c r="AC37" s="365"/>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54" t="s">
        <v>8</v>
      </c>
      <c r="AA38" s="355"/>
      <c r="AB38" s="355"/>
      <c r="AC38" s="356"/>
      <c r="AD38" s="89" t="s">
        <v>9</v>
      </c>
      <c r="AE38" s="90">
        <f>SUMIFS(Q:Q,R:R,"M",B:B,"&lt;&gt;0")</f>
        <v>0</v>
      </c>
      <c r="AF38" s="86">
        <f t="shared" ref="AF38:AF43"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46" t="s">
        <v>4</v>
      </c>
      <c r="AA39" s="347"/>
      <c r="AB39" s="347"/>
      <c r="AC39" s="348"/>
      <c r="AD39" s="13" t="s">
        <v>5</v>
      </c>
      <c r="AE39" s="14">
        <f>SUM(L13,L25,L37,L49,L61)</f>
        <v>0</v>
      </c>
      <c r="AF39" s="39">
        <f t="shared" si="20"/>
        <v>0</v>
      </c>
      <c r="AI39" s="71"/>
      <c r="AJ39" s="70"/>
      <c r="AK39" s="68"/>
      <c r="AL39" s="68"/>
      <c r="AM39" s="68"/>
      <c r="AN39" s="70"/>
      <c r="AO39" s="70"/>
    </row>
    <row r="40" spans="1:41" s="3" customFormat="1" ht="12.75" customHeight="1" thickTop="1">
      <c r="A40" s="334" t="s">
        <v>35</v>
      </c>
      <c r="B40" s="334"/>
      <c r="C40" s="335" t="s">
        <v>185</v>
      </c>
      <c r="D40" s="336"/>
      <c r="E40" s="336"/>
      <c r="F40" s="336"/>
      <c r="G40" s="336"/>
      <c r="H40" s="337"/>
      <c r="I40" s="338" t="s">
        <v>184</v>
      </c>
      <c r="J40" s="339"/>
      <c r="K40" s="340" t="s">
        <v>104</v>
      </c>
      <c r="L40" s="341"/>
      <c r="M40" s="341"/>
      <c r="N40" s="341"/>
      <c r="O40" s="341"/>
      <c r="P40" s="341"/>
      <c r="Q40" s="341"/>
      <c r="R40" s="342"/>
      <c r="T40" s="343" t="s">
        <v>115</v>
      </c>
      <c r="U40" s="344"/>
      <c r="V40" s="345"/>
      <c r="Y40" s="38">
        <v>180</v>
      </c>
      <c r="Z40" s="346" t="s">
        <v>6</v>
      </c>
      <c r="AA40" s="347"/>
      <c r="AB40" s="347"/>
      <c r="AC40" s="348"/>
      <c r="AD40" s="13" t="s">
        <v>7</v>
      </c>
      <c r="AE40" s="14">
        <f>SUM(M13,M25,M37,M49,M61)</f>
        <v>0</v>
      </c>
      <c r="AF40" s="39">
        <f t="shared" si="20"/>
        <v>0</v>
      </c>
      <c r="AI40" s="71"/>
      <c r="AJ40" s="54" t="s">
        <v>22</v>
      </c>
      <c r="AK40" s="312" t="s">
        <v>78</v>
      </c>
      <c r="AL40" s="313"/>
      <c r="AM40" s="313"/>
      <c r="AN40" s="314"/>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12" t="s">
        <v>94</v>
      </c>
      <c r="R41" s="314"/>
      <c r="S41" s="1"/>
      <c r="T41" s="112" t="s">
        <v>85</v>
      </c>
      <c r="U41" s="229" t="s">
        <v>110</v>
      </c>
      <c r="V41" s="227" t="s">
        <v>114</v>
      </c>
      <c r="X41" s="2"/>
      <c r="Y41" s="38">
        <v>195</v>
      </c>
      <c r="Z41" s="346" t="s">
        <v>10</v>
      </c>
      <c r="AA41" s="347"/>
      <c r="AB41" s="347"/>
      <c r="AC41" s="348"/>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43030</v>
      </c>
      <c r="C42" s="58"/>
      <c r="D42" s="102"/>
      <c r="E42" s="102"/>
      <c r="F42" s="102"/>
      <c r="G42" s="102"/>
      <c r="H42" s="102"/>
      <c r="I42" s="193"/>
      <c r="J42" s="105"/>
      <c r="K42" s="102"/>
      <c r="L42" s="102"/>
      <c r="M42" s="102"/>
      <c r="N42" s="102"/>
      <c r="O42" s="102"/>
      <c r="P42" s="102"/>
      <c r="Q42" s="102"/>
      <c r="R42" s="104"/>
      <c r="T42" s="113"/>
      <c r="U42" s="230"/>
      <c r="V42" s="228"/>
      <c r="W42" s="2"/>
      <c r="Y42" s="40">
        <v>199</v>
      </c>
      <c r="Z42" s="346" t="s">
        <v>13</v>
      </c>
      <c r="AA42" s="347"/>
      <c r="AB42" s="347"/>
      <c r="AC42" s="348"/>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43031</v>
      </c>
      <c r="C43" s="58"/>
      <c r="D43" s="102"/>
      <c r="E43" s="102"/>
      <c r="F43" s="102"/>
      <c r="G43" s="102"/>
      <c r="H43" s="102"/>
      <c r="I43" s="113"/>
      <c r="J43" s="105"/>
      <c r="K43" s="102"/>
      <c r="L43" s="103"/>
      <c r="M43" s="102"/>
      <c r="N43" s="102"/>
      <c r="O43" s="102"/>
      <c r="P43" s="102"/>
      <c r="Q43" s="102"/>
      <c r="R43" s="104"/>
      <c r="T43" s="113"/>
      <c r="U43" s="230"/>
      <c r="V43" s="228"/>
      <c r="Y43" s="40">
        <v>196</v>
      </c>
      <c r="Z43" s="346" t="s">
        <v>66</v>
      </c>
      <c r="AA43" s="347"/>
      <c r="AB43" s="347"/>
      <c r="AC43" s="348"/>
      <c r="AD43" s="15" t="s">
        <v>65</v>
      </c>
      <c r="AE43" s="14">
        <f>SUMIFS(Q:Q,R:R,"AL",B:B,"&lt;&gt;0")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43032</v>
      </c>
      <c r="C44" s="58"/>
      <c r="D44" s="102"/>
      <c r="E44" s="102"/>
      <c r="F44" s="102"/>
      <c r="G44" s="102"/>
      <c r="H44" s="102"/>
      <c r="I44" s="113"/>
      <c r="J44" s="105"/>
      <c r="K44" s="102"/>
      <c r="L44" s="103"/>
      <c r="M44" s="102"/>
      <c r="N44" s="102"/>
      <c r="O44" s="102"/>
      <c r="P44" s="102"/>
      <c r="Q44" s="102"/>
      <c r="R44" s="104"/>
      <c r="T44" s="113"/>
      <c r="U44" s="230"/>
      <c r="V44" s="228"/>
      <c r="Y44" s="173">
        <v>197</v>
      </c>
      <c r="Z44" s="238" t="s">
        <v>226</v>
      </c>
      <c r="AA44" s="239"/>
      <c r="AB44" s="239"/>
      <c r="AC44" s="240"/>
      <c r="AD44" s="174" t="s">
        <v>224</v>
      </c>
      <c r="AE44" s="175">
        <f>SUMIFS(Q:Q,R:R,"DR",B:B,"&lt;&gt;0")</f>
        <v>0</v>
      </c>
      <c r="AF44" s="176">
        <f t="shared" ref="AF44:AF49" si="26">AE44</f>
        <v>0</v>
      </c>
      <c r="AI44" s="71"/>
      <c r="AJ44" s="56" t="s">
        <v>29</v>
      </c>
      <c r="AK44" s="59">
        <f t="shared" si="24"/>
        <v>0</v>
      </c>
      <c r="AL44" s="59">
        <f t="shared" si="25"/>
        <v>0</v>
      </c>
      <c r="AM44" s="59">
        <f t="shared" si="21"/>
        <v>0</v>
      </c>
      <c r="AN44" s="59">
        <f t="shared" si="22"/>
        <v>0</v>
      </c>
      <c r="AO44" s="70"/>
    </row>
    <row r="45" spans="1:41" s="3" customFormat="1" ht="13.5" thickBot="1">
      <c r="A45" s="53" t="s">
        <v>30</v>
      </c>
      <c r="B45" s="63">
        <f t="shared" si="23"/>
        <v>43033</v>
      </c>
      <c r="C45" s="58"/>
      <c r="D45" s="102"/>
      <c r="E45" s="102"/>
      <c r="F45" s="102"/>
      <c r="G45" s="102"/>
      <c r="H45" s="102"/>
      <c r="I45" s="113"/>
      <c r="J45" s="105"/>
      <c r="K45" s="102"/>
      <c r="L45" s="103"/>
      <c r="M45" s="102"/>
      <c r="N45" s="102"/>
      <c r="O45" s="102"/>
      <c r="P45" s="102"/>
      <c r="Q45" s="102"/>
      <c r="R45" s="104"/>
      <c r="T45" s="113"/>
      <c r="U45" s="230"/>
      <c r="V45" s="228"/>
      <c r="Y45" s="180"/>
      <c r="Z45" s="223" t="s">
        <v>98</v>
      </c>
      <c r="AA45" s="224"/>
      <c r="AB45" s="224"/>
      <c r="AC45" s="225"/>
      <c r="AD45" s="157" t="s">
        <v>97</v>
      </c>
      <c r="AE45" s="181">
        <f>SUMIFS(Q:Q,R:R,"CL",B:B,"&lt;&gt;0")</f>
        <v>0</v>
      </c>
      <c r="AF45" s="182">
        <f t="shared" si="26"/>
        <v>0</v>
      </c>
      <c r="AI45" s="71"/>
      <c r="AJ45" s="56" t="s">
        <v>30</v>
      </c>
      <c r="AK45" s="59">
        <f t="shared" si="24"/>
        <v>0</v>
      </c>
      <c r="AL45" s="59">
        <f t="shared" si="25"/>
        <v>0</v>
      </c>
      <c r="AM45" s="59">
        <f t="shared" si="21"/>
        <v>0</v>
      </c>
      <c r="AN45" s="59">
        <f t="shared" si="22"/>
        <v>0</v>
      </c>
      <c r="AO45" s="70"/>
    </row>
    <row r="46" spans="1:41" s="3" customFormat="1" ht="13.5" thickTop="1">
      <c r="A46" s="53" t="s">
        <v>31</v>
      </c>
      <c r="B46" s="63">
        <f t="shared" si="23"/>
        <v>43034</v>
      </c>
      <c r="C46" s="58"/>
      <c r="D46" s="102"/>
      <c r="E46" s="102"/>
      <c r="F46" s="102"/>
      <c r="G46" s="102"/>
      <c r="H46" s="102"/>
      <c r="I46" s="113"/>
      <c r="J46" s="105"/>
      <c r="K46" s="102"/>
      <c r="L46" s="103"/>
      <c r="M46" s="102"/>
      <c r="N46" s="102"/>
      <c r="O46" s="102"/>
      <c r="P46" s="102"/>
      <c r="Q46" s="102"/>
      <c r="R46" s="104"/>
      <c r="T46" s="113"/>
      <c r="U46" s="230"/>
      <c r="V46" s="228"/>
      <c r="Y46" s="96">
        <v>185</v>
      </c>
      <c r="Z46" s="354" t="s">
        <v>111</v>
      </c>
      <c r="AA46" s="355"/>
      <c r="AB46" s="355"/>
      <c r="AC46" s="356"/>
      <c r="AD46" s="97" t="s">
        <v>110</v>
      </c>
      <c r="AE46" s="90">
        <f>SUM(U13+U25+U37+U49+U61)</f>
        <v>0</v>
      </c>
      <c r="AF46" s="86">
        <f t="shared" si="26"/>
        <v>0</v>
      </c>
      <c r="AI46" s="71"/>
      <c r="AJ46" s="56" t="s">
        <v>31</v>
      </c>
      <c r="AK46" s="59">
        <f t="shared" si="24"/>
        <v>0</v>
      </c>
      <c r="AL46" s="59">
        <f t="shared" si="25"/>
        <v>0</v>
      </c>
      <c r="AM46" s="59">
        <f t="shared" si="21"/>
        <v>0</v>
      </c>
      <c r="AN46" s="59">
        <f t="shared" si="22"/>
        <v>0</v>
      </c>
      <c r="AO46" s="70"/>
    </row>
    <row r="47" spans="1:41" s="3" customFormat="1" ht="13.5" thickBot="1">
      <c r="A47" s="53" t="s">
        <v>32</v>
      </c>
      <c r="B47" s="63">
        <f t="shared" si="23"/>
        <v>43035</v>
      </c>
      <c r="C47" s="58"/>
      <c r="D47" s="102"/>
      <c r="E47" s="102"/>
      <c r="F47" s="102"/>
      <c r="G47" s="102"/>
      <c r="H47" s="102"/>
      <c r="I47" s="113"/>
      <c r="J47" s="105"/>
      <c r="K47" s="102"/>
      <c r="L47" s="103"/>
      <c r="M47" s="102"/>
      <c r="N47" s="102"/>
      <c r="O47" s="102"/>
      <c r="P47" s="102"/>
      <c r="Q47" s="102"/>
      <c r="R47" s="104"/>
      <c r="T47" s="113"/>
      <c r="U47" s="230"/>
      <c r="V47" s="228"/>
      <c r="Y47" s="173">
        <v>186</v>
      </c>
      <c r="Z47" s="366" t="s">
        <v>105</v>
      </c>
      <c r="AA47" s="367"/>
      <c r="AB47" s="367"/>
      <c r="AC47" s="368"/>
      <c r="AD47" s="174" t="s">
        <v>85</v>
      </c>
      <c r="AE47" s="175">
        <f>SUM(T13+T25+T37+T49+T61)</f>
        <v>0</v>
      </c>
      <c r="AF47" s="176">
        <f t="shared" si="26"/>
        <v>0</v>
      </c>
      <c r="AI47" s="71"/>
      <c r="AJ47" s="56" t="s">
        <v>32</v>
      </c>
      <c r="AK47" s="59">
        <f t="shared" si="24"/>
        <v>0</v>
      </c>
      <c r="AL47" s="59">
        <f t="shared" si="25"/>
        <v>0</v>
      </c>
      <c r="AM47" s="59">
        <f t="shared" si="21"/>
        <v>0</v>
      </c>
      <c r="AN47" s="59">
        <f t="shared" si="22"/>
        <v>0</v>
      </c>
      <c r="AO47" s="70"/>
    </row>
    <row r="48" spans="1:41" s="3" customFormat="1" ht="13.5" thickTop="1">
      <c r="A48" s="53" t="s">
        <v>33</v>
      </c>
      <c r="B48" s="63">
        <f t="shared" si="23"/>
        <v>43036</v>
      </c>
      <c r="C48" s="58"/>
      <c r="D48" s="102"/>
      <c r="E48" s="102"/>
      <c r="F48" s="102"/>
      <c r="G48" s="102"/>
      <c r="H48" s="102"/>
      <c r="I48" s="193"/>
      <c r="J48" s="105"/>
      <c r="K48" s="102"/>
      <c r="L48" s="102"/>
      <c r="M48" s="102"/>
      <c r="N48" s="102"/>
      <c r="O48" s="102"/>
      <c r="P48" s="102"/>
      <c r="Q48" s="102"/>
      <c r="R48" s="104"/>
      <c r="T48" s="113"/>
      <c r="U48" s="230"/>
      <c r="V48" s="228"/>
      <c r="Y48" s="185" t="s">
        <v>72</v>
      </c>
      <c r="Z48" s="369" t="s">
        <v>86</v>
      </c>
      <c r="AA48" s="370"/>
      <c r="AB48" s="370"/>
      <c r="AC48" s="371"/>
      <c r="AD48" s="186" t="s">
        <v>95</v>
      </c>
      <c r="AE48" s="187">
        <f>SUMIFS(Q:Q,R:R,"LW",B:B,"&lt;&gt;0")</f>
        <v>0</v>
      </c>
      <c r="AF48" s="188">
        <f t="shared" si="26"/>
        <v>0</v>
      </c>
      <c r="AI48" s="71"/>
      <c r="AJ48" s="56" t="s">
        <v>33</v>
      </c>
      <c r="AK48" s="59">
        <f t="shared" si="24"/>
        <v>0</v>
      </c>
      <c r="AL48" s="59">
        <f t="shared" si="25"/>
        <v>0</v>
      </c>
      <c r="AM48" s="59">
        <f t="shared" si="21"/>
        <v>0</v>
      </c>
      <c r="AN48" s="59">
        <f t="shared" si="22"/>
        <v>0</v>
      </c>
      <c r="AO48" s="70"/>
    </row>
    <row r="49" spans="1:41" s="3" customFormat="1" ht="13.5" thickBot="1">
      <c r="A49" s="62" t="s">
        <v>34</v>
      </c>
      <c r="B49" s="52"/>
      <c r="C49" s="61">
        <f>SUMIF($B42:$B48,"&lt;&gt;0",C42:C48)</f>
        <v>0</v>
      </c>
      <c r="D49" s="61">
        <f t="shared" ref="D49:Q49" si="27">SUMIF($B42:$B48,"&lt;&gt;0",D42:D48)</f>
        <v>0</v>
      </c>
      <c r="E49" s="61">
        <f t="shared" si="27"/>
        <v>0</v>
      </c>
      <c r="F49" s="61">
        <f t="shared" si="27"/>
        <v>0</v>
      </c>
      <c r="G49" s="61">
        <f t="shared" si="27"/>
        <v>0</v>
      </c>
      <c r="H49" s="61">
        <f t="shared" si="27"/>
        <v>0</v>
      </c>
      <c r="I49" s="101">
        <f t="shared" si="27"/>
        <v>0</v>
      </c>
      <c r="J49" s="101">
        <f t="shared" si="27"/>
        <v>0</v>
      </c>
      <c r="K49" s="61">
        <f t="shared" si="27"/>
        <v>0</v>
      </c>
      <c r="L49" s="61">
        <f t="shared" si="27"/>
        <v>0</v>
      </c>
      <c r="M49" s="61">
        <f t="shared" si="27"/>
        <v>0</v>
      </c>
      <c r="N49" s="61">
        <f t="shared" si="27"/>
        <v>0</v>
      </c>
      <c r="O49" s="61">
        <f t="shared" si="27"/>
        <v>0</v>
      </c>
      <c r="P49" s="61">
        <f t="shared" si="27"/>
        <v>0</v>
      </c>
      <c r="Q49" s="61">
        <f t="shared" si="27"/>
        <v>0</v>
      </c>
      <c r="R49" s="61"/>
      <c r="T49" s="114">
        <f>SUMIF($B42:$B48,"&lt;&gt;0",T42:T48)</f>
        <v>0</v>
      </c>
      <c r="U49" s="231">
        <f>SUMIF($B42:$B48,"&lt;&gt;0",U42:U48)</f>
        <v>0</v>
      </c>
      <c r="V49" s="231">
        <f>SUMIF($B42:$B48,"&lt;&gt;0",V42:V48)</f>
        <v>0</v>
      </c>
      <c r="Y49" s="184" t="s">
        <v>112</v>
      </c>
      <c r="Z49" s="351" t="s">
        <v>113</v>
      </c>
      <c r="AA49" s="352"/>
      <c r="AB49" s="352"/>
      <c r="AC49" s="353"/>
      <c r="AD49" s="87" t="s">
        <v>114</v>
      </c>
      <c r="AE49" s="233">
        <f>SUM(V13+V25+V37+V49+V61)</f>
        <v>0</v>
      </c>
      <c r="AF49" s="85">
        <f t="shared" si="26"/>
        <v>0</v>
      </c>
      <c r="AI49" s="71"/>
      <c r="AJ49" s="56" t="s">
        <v>34</v>
      </c>
      <c r="AK49" s="207">
        <f>SUM(AK42:AK48)</f>
        <v>0</v>
      </c>
      <c r="AL49" s="207">
        <f t="shared" ref="AL49:AN49" si="28">SUM(AL42:AL48)</f>
        <v>0</v>
      </c>
      <c r="AM49" s="207">
        <f t="shared" si="28"/>
        <v>0</v>
      </c>
      <c r="AN49" s="207">
        <f t="shared" si="28"/>
        <v>0</v>
      </c>
      <c r="AO49" s="70"/>
    </row>
    <row r="50" spans="1:41" s="3" customFormat="1" ht="14.25" thickTop="1" thickBot="1">
      <c r="A50" s="2"/>
      <c r="B50" s="2"/>
      <c r="C50" s="2"/>
      <c r="D50" s="2"/>
      <c r="E50" s="2"/>
      <c r="F50" s="2"/>
      <c r="G50" s="2"/>
      <c r="H50" s="2"/>
      <c r="I50" s="2"/>
      <c r="J50" s="2"/>
      <c r="K50" s="2"/>
      <c r="L50" s="2"/>
      <c r="M50" s="2"/>
      <c r="N50" s="2"/>
      <c r="O50" s="2"/>
      <c r="P50" s="2"/>
      <c r="Q50" s="2"/>
      <c r="R50" s="2"/>
      <c r="Y50" s="17"/>
      <c r="Z50" s="372"/>
      <c r="AA50" s="372"/>
      <c r="AB50" s="4" t="s">
        <v>54</v>
      </c>
      <c r="AC50" s="4"/>
      <c r="AD50" s="4"/>
      <c r="AE50" s="183">
        <f>SUM(AE21:AE49)</f>
        <v>0</v>
      </c>
      <c r="AF50" s="85">
        <f>SUM(AF21:AF49)</f>
        <v>0</v>
      </c>
      <c r="AI50" s="71"/>
      <c r="AJ50" s="70"/>
      <c r="AK50" s="70"/>
      <c r="AL50" s="70"/>
      <c r="AM50" s="70"/>
      <c r="AN50" s="70"/>
      <c r="AO50" s="70"/>
    </row>
    <row r="51" spans="1:41" s="3" customFormat="1" ht="13.5" thickTop="1">
      <c r="A51" s="171"/>
      <c r="B51" s="171"/>
      <c r="C51" s="171"/>
      <c r="D51" s="171"/>
      <c r="E51" s="171"/>
      <c r="F51" s="171"/>
      <c r="G51" s="171"/>
      <c r="H51" s="171"/>
      <c r="I51" s="171"/>
      <c r="J51" s="171"/>
      <c r="K51" s="171"/>
      <c r="L51" s="171"/>
      <c r="M51" s="171"/>
      <c r="N51" s="171"/>
      <c r="O51" s="171"/>
      <c r="P51" s="171"/>
      <c r="Q51" s="171"/>
      <c r="R51" s="171"/>
      <c r="S51" s="171"/>
      <c r="T51" s="171"/>
      <c r="U51" s="171"/>
      <c r="V51" s="171"/>
      <c r="Y51" s="50" t="s">
        <v>44</v>
      </c>
      <c r="Z51" s="18"/>
      <c r="AB51" s="1" t="s">
        <v>56</v>
      </c>
      <c r="AI51" s="71"/>
      <c r="AJ51" s="70"/>
      <c r="AK51" s="70"/>
      <c r="AL51" s="70"/>
      <c r="AM51" s="70"/>
      <c r="AN51" s="70"/>
      <c r="AO51" s="70"/>
    </row>
    <row r="52" spans="1:41" ht="13.5" customHeight="1" thickBot="1">
      <c r="A52" s="208"/>
      <c r="B52" s="208"/>
      <c r="C52" s="211"/>
      <c r="D52" s="211"/>
      <c r="E52" s="211"/>
      <c r="F52" s="211"/>
      <c r="G52" s="211"/>
      <c r="H52" s="211"/>
      <c r="I52" s="211"/>
      <c r="J52" s="211"/>
      <c r="K52" s="211"/>
      <c r="L52" s="211"/>
      <c r="M52" s="211"/>
      <c r="N52" s="211"/>
      <c r="O52" s="211"/>
      <c r="P52" s="211"/>
      <c r="Q52" s="211"/>
      <c r="R52" s="211"/>
      <c r="S52" s="171"/>
      <c r="T52" s="211"/>
      <c r="U52" s="211"/>
      <c r="V52" s="211"/>
      <c r="W52" s="3"/>
      <c r="X52" s="3"/>
      <c r="Y52" s="3"/>
      <c r="Z52" s="3"/>
      <c r="AA52" s="3"/>
      <c r="AB52" s="3"/>
      <c r="AC52" s="3"/>
      <c r="AD52" s="3"/>
      <c r="AE52" s="3"/>
      <c r="AF52" s="3"/>
      <c r="AG52" s="3"/>
      <c r="AH52" s="3"/>
      <c r="AI52" s="71"/>
      <c r="AJ52" s="54" t="s">
        <v>22</v>
      </c>
      <c r="AK52" s="312" t="s">
        <v>78</v>
      </c>
      <c r="AL52" s="313"/>
      <c r="AM52" s="313"/>
      <c r="AN52" s="314"/>
      <c r="AO52" s="70"/>
    </row>
    <row r="53" spans="1:41" ht="12.75" customHeight="1" thickTop="1">
      <c r="A53" s="206"/>
      <c r="B53" s="162"/>
      <c r="C53" s="209"/>
      <c r="D53" s="209"/>
      <c r="E53" s="209"/>
      <c r="F53" s="209"/>
      <c r="G53" s="209"/>
      <c r="H53" s="209"/>
      <c r="I53" s="209"/>
      <c r="J53" s="209"/>
      <c r="K53" s="209"/>
      <c r="L53" s="209"/>
      <c r="M53" s="209"/>
      <c r="N53" s="209"/>
      <c r="O53" s="209"/>
      <c r="P53" s="209"/>
      <c r="Q53" s="209"/>
      <c r="R53" s="210"/>
      <c r="S53" s="171"/>
      <c r="T53" s="209"/>
      <c r="U53" s="209"/>
      <c r="V53" s="209"/>
      <c r="X53" s="154"/>
      <c r="Y53" s="21"/>
      <c r="Z53" s="21"/>
      <c r="AA53" s="21"/>
      <c r="AB53" s="21"/>
      <c r="AC53" s="21"/>
      <c r="AD53" s="21"/>
      <c r="AE53" s="21"/>
      <c r="AF53" s="21"/>
      <c r="AG53" s="22"/>
      <c r="AH53" s="3"/>
      <c r="AI53" s="71"/>
      <c r="AJ53" s="54" t="s">
        <v>25</v>
      </c>
      <c r="AK53" s="54" t="s">
        <v>79</v>
      </c>
      <c r="AL53" s="54" t="s">
        <v>80</v>
      </c>
      <c r="AM53" s="54" t="s">
        <v>85</v>
      </c>
      <c r="AN53" s="54" t="s">
        <v>89</v>
      </c>
      <c r="AO53" s="70"/>
    </row>
    <row r="54" spans="1:41">
      <c r="A54" s="46"/>
      <c r="B54" s="162"/>
      <c r="C54" s="209"/>
      <c r="D54" s="209"/>
      <c r="E54" s="209"/>
      <c r="F54" s="209"/>
      <c r="G54" s="209"/>
      <c r="H54" s="209"/>
      <c r="I54" s="209"/>
      <c r="J54" s="209"/>
      <c r="K54" s="209"/>
      <c r="L54" s="209"/>
      <c r="M54" s="209"/>
      <c r="N54" s="209"/>
      <c r="O54" s="209"/>
      <c r="P54" s="209"/>
      <c r="Q54" s="209"/>
      <c r="R54" s="210"/>
      <c r="S54" s="171"/>
      <c r="T54" s="209"/>
      <c r="U54" s="209"/>
      <c r="V54" s="209"/>
      <c r="X54" s="23"/>
      <c r="Y54" s="3"/>
      <c r="Z54" s="3"/>
      <c r="AA54" s="3"/>
      <c r="AB54" s="3"/>
      <c r="AC54" s="3"/>
      <c r="AD54" s="3"/>
      <c r="AE54" s="3"/>
      <c r="AF54" s="3"/>
      <c r="AG54" s="24"/>
      <c r="AH54" s="3"/>
      <c r="AI54" s="71"/>
      <c r="AJ54" s="56" t="s">
        <v>27</v>
      </c>
      <c r="AK54" s="59">
        <f>I54</f>
        <v>0</v>
      </c>
      <c r="AL54" s="59">
        <f>K54</f>
        <v>0</v>
      </c>
      <c r="AM54" s="59">
        <f t="shared" ref="AM54:AM60" si="29">IF($U$13&gt;0,T54,0)</f>
        <v>0</v>
      </c>
      <c r="AN54" s="59">
        <f t="shared" ref="AN54:AN60" si="30">IF(E54&gt;8,8,E54)</f>
        <v>0</v>
      </c>
      <c r="AO54" s="70"/>
    </row>
    <row r="55" spans="1:41">
      <c r="A55" s="46"/>
      <c r="B55" s="162"/>
      <c r="C55" s="209"/>
      <c r="D55" s="209"/>
      <c r="E55" s="209"/>
      <c r="F55" s="209"/>
      <c r="G55" s="209"/>
      <c r="H55" s="209"/>
      <c r="I55" s="209"/>
      <c r="J55" s="209"/>
      <c r="K55" s="209"/>
      <c r="L55" s="209"/>
      <c r="M55" s="209"/>
      <c r="N55" s="209"/>
      <c r="O55" s="209"/>
      <c r="P55" s="209"/>
      <c r="Q55" s="209"/>
      <c r="R55" s="210"/>
      <c r="S55" s="171"/>
      <c r="T55" s="209"/>
      <c r="U55" s="209"/>
      <c r="V55" s="209"/>
      <c r="X55" s="23"/>
      <c r="Y55" s="33"/>
      <c r="Z55" s="33"/>
      <c r="AA55" s="33"/>
      <c r="AB55" s="33"/>
      <c r="AC55" s="33"/>
      <c r="AD55" s="33"/>
      <c r="AE55" s="33"/>
      <c r="AF55" s="34"/>
      <c r="AG55" s="24"/>
      <c r="AH55" s="4"/>
      <c r="AI55" s="71"/>
      <c r="AJ55" s="56" t="s">
        <v>28</v>
      </c>
      <c r="AK55" s="59">
        <f t="shared" ref="AK55:AK60" si="31">I55</f>
        <v>0</v>
      </c>
      <c r="AL55" s="59">
        <f t="shared" ref="AL55:AL60" si="32">K55</f>
        <v>0</v>
      </c>
      <c r="AM55" s="59">
        <f t="shared" si="29"/>
        <v>0</v>
      </c>
      <c r="AN55" s="59">
        <f t="shared" si="30"/>
        <v>0</v>
      </c>
      <c r="AO55" s="70"/>
    </row>
    <row r="56" spans="1:41">
      <c r="A56" s="46"/>
      <c r="B56" s="162"/>
      <c r="C56" s="209"/>
      <c r="D56" s="209"/>
      <c r="E56" s="209"/>
      <c r="F56" s="209"/>
      <c r="G56" s="209"/>
      <c r="H56" s="209"/>
      <c r="I56" s="209"/>
      <c r="J56" s="209"/>
      <c r="K56" s="209"/>
      <c r="L56" s="209"/>
      <c r="M56" s="209"/>
      <c r="N56" s="209"/>
      <c r="O56" s="209"/>
      <c r="P56" s="209"/>
      <c r="Q56" s="209"/>
      <c r="R56" s="210"/>
      <c r="S56" s="171"/>
      <c r="T56" s="209"/>
      <c r="U56" s="209"/>
      <c r="V56" s="209"/>
      <c r="X56" s="23"/>
      <c r="Y56" s="3" t="s">
        <v>37</v>
      </c>
      <c r="Z56" s="3"/>
      <c r="AA56" s="3"/>
      <c r="AB56" s="3"/>
      <c r="AC56" s="3"/>
      <c r="AD56" s="3"/>
      <c r="AE56" s="3" t="s">
        <v>26</v>
      </c>
      <c r="AF56" s="3"/>
      <c r="AG56" s="24"/>
      <c r="AH56" s="4"/>
      <c r="AI56" s="71"/>
      <c r="AJ56" s="56" t="s">
        <v>29</v>
      </c>
      <c r="AK56" s="59">
        <f t="shared" si="31"/>
        <v>0</v>
      </c>
      <c r="AL56" s="59">
        <f t="shared" si="32"/>
        <v>0</v>
      </c>
      <c r="AM56" s="59">
        <f t="shared" si="29"/>
        <v>0</v>
      </c>
      <c r="AN56" s="59">
        <f t="shared" si="30"/>
        <v>0</v>
      </c>
      <c r="AO56" s="70"/>
    </row>
    <row r="57" spans="1:41">
      <c r="A57" s="46"/>
      <c r="B57" s="162"/>
      <c r="C57" s="209"/>
      <c r="D57" s="209"/>
      <c r="E57" s="209"/>
      <c r="F57" s="209"/>
      <c r="G57" s="209"/>
      <c r="H57" s="209"/>
      <c r="I57" s="209"/>
      <c r="J57" s="209"/>
      <c r="K57" s="209"/>
      <c r="L57" s="209"/>
      <c r="M57" s="209"/>
      <c r="N57" s="209"/>
      <c r="O57" s="209"/>
      <c r="P57" s="209"/>
      <c r="Q57" s="209"/>
      <c r="R57" s="210"/>
      <c r="S57" s="171"/>
      <c r="T57" s="209"/>
      <c r="U57" s="209"/>
      <c r="V57" s="209"/>
      <c r="X57" s="23"/>
      <c r="Y57" s="375" t="s">
        <v>82</v>
      </c>
      <c r="Z57" s="375"/>
      <c r="AA57" s="375"/>
      <c r="AB57" s="375"/>
      <c r="AC57" s="375"/>
      <c r="AD57" s="375"/>
      <c r="AE57" s="375"/>
      <c r="AF57" s="375"/>
      <c r="AG57" s="25"/>
      <c r="AH57" s="3"/>
      <c r="AI57" s="71"/>
      <c r="AJ57" s="56" t="s">
        <v>30</v>
      </c>
      <c r="AK57" s="59">
        <f t="shared" si="31"/>
        <v>0</v>
      </c>
      <c r="AL57" s="59">
        <f t="shared" si="32"/>
        <v>0</v>
      </c>
      <c r="AM57" s="59">
        <f t="shared" si="29"/>
        <v>0</v>
      </c>
      <c r="AN57" s="59">
        <f t="shared" si="30"/>
        <v>0</v>
      </c>
      <c r="AO57" s="70"/>
    </row>
    <row r="58" spans="1:41">
      <c r="A58" s="46"/>
      <c r="B58" s="162"/>
      <c r="C58" s="209"/>
      <c r="D58" s="209"/>
      <c r="E58" s="209"/>
      <c r="F58" s="209"/>
      <c r="G58" s="209"/>
      <c r="H58" s="209"/>
      <c r="I58" s="209"/>
      <c r="J58" s="209"/>
      <c r="K58" s="209"/>
      <c r="L58" s="209"/>
      <c r="M58" s="209"/>
      <c r="N58" s="209"/>
      <c r="O58" s="209"/>
      <c r="P58" s="209"/>
      <c r="Q58" s="209"/>
      <c r="R58" s="210"/>
      <c r="S58" s="171"/>
      <c r="T58" s="209"/>
      <c r="U58" s="209"/>
      <c r="V58" s="209"/>
      <c r="X58" s="23"/>
      <c r="Y58" s="375"/>
      <c r="Z58" s="375"/>
      <c r="AA58" s="375"/>
      <c r="AB58" s="375"/>
      <c r="AC58" s="375"/>
      <c r="AD58" s="375"/>
      <c r="AE58" s="375"/>
      <c r="AF58" s="375"/>
      <c r="AG58" s="25"/>
      <c r="AH58" s="3"/>
      <c r="AI58" s="71"/>
      <c r="AJ58" s="56" t="s">
        <v>31</v>
      </c>
      <c r="AK58" s="59">
        <f t="shared" si="31"/>
        <v>0</v>
      </c>
      <c r="AL58" s="59">
        <f t="shared" si="32"/>
        <v>0</v>
      </c>
      <c r="AM58" s="59">
        <f t="shared" si="29"/>
        <v>0</v>
      </c>
      <c r="AN58" s="59">
        <f t="shared" si="30"/>
        <v>0</v>
      </c>
      <c r="AO58" s="70"/>
    </row>
    <row r="59" spans="1:41">
      <c r="A59" s="46"/>
      <c r="B59" s="162"/>
      <c r="C59" s="209"/>
      <c r="D59" s="209"/>
      <c r="E59" s="209"/>
      <c r="F59" s="209"/>
      <c r="G59" s="209"/>
      <c r="H59" s="209"/>
      <c r="I59" s="209"/>
      <c r="J59" s="209"/>
      <c r="K59" s="209"/>
      <c r="L59" s="209"/>
      <c r="M59" s="209"/>
      <c r="N59" s="209"/>
      <c r="O59" s="209"/>
      <c r="P59" s="209"/>
      <c r="Q59" s="209"/>
      <c r="R59" s="210"/>
      <c r="S59" s="171"/>
      <c r="T59" s="209"/>
      <c r="U59" s="209"/>
      <c r="V59" s="209"/>
      <c r="X59" s="23"/>
      <c r="Y59" s="3"/>
      <c r="Z59" s="3"/>
      <c r="AA59" s="3"/>
      <c r="AB59" s="3"/>
      <c r="AC59" s="3"/>
      <c r="AD59" s="3"/>
      <c r="AE59" s="3"/>
      <c r="AF59" s="3"/>
      <c r="AG59" s="24"/>
      <c r="AH59" s="3"/>
      <c r="AI59" s="71"/>
      <c r="AJ59" s="56" t="s">
        <v>32</v>
      </c>
      <c r="AK59" s="59">
        <f t="shared" si="31"/>
        <v>0</v>
      </c>
      <c r="AL59" s="59">
        <f t="shared" si="32"/>
        <v>0</v>
      </c>
      <c r="AM59" s="59">
        <f t="shared" si="29"/>
        <v>0</v>
      </c>
      <c r="AN59" s="59">
        <f t="shared" si="30"/>
        <v>0</v>
      </c>
      <c r="AO59" s="70"/>
    </row>
    <row r="60" spans="1:41">
      <c r="A60" s="46"/>
      <c r="B60" s="162"/>
      <c r="C60" s="209"/>
      <c r="D60" s="209"/>
      <c r="E60" s="209"/>
      <c r="F60" s="209"/>
      <c r="G60" s="209"/>
      <c r="H60" s="209"/>
      <c r="I60" s="209"/>
      <c r="J60" s="209"/>
      <c r="K60" s="209"/>
      <c r="L60" s="209"/>
      <c r="M60" s="209"/>
      <c r="N60" s="209"/>
      <c r="O60" s="209"/>
      <c r="P60" s="209"/>
      <c r="Q60" s="209"/>
      <c r="R60" s="210"/>
      <c r="S60" s="171"/>
      <c r="T60" s="209"/>
      <c r="U60" s="209"/>
      <c r="V60" s="209"/>
      <c r="X60" s="23"/>
      <c r="Y60" s="3"/>
      <c r="Z60" s="3"/>
      <c r="AA60" s="3"/>
      <c r="AB60" s="3"/>
      <c r="AC60" s="3"/>
      <c r="AD60" s="3"/>
      <c r="AE60" s="3"/>
      <c r="AF60" s="3"/>
      <c r="AG60" s="24"/>
      <c r="AH60" s="3"/>
      <c r="AI60" s="71"/>
      <c r="AJ60" s="56" t="s">
        <v>33</v>
      </c>
      <c r="AK60" s="59">
        <f t="shared" si="31"/>
        <v>0</v>
      </c>
      <c r="AL60" s="59">
        <f t="shared" si="32"/>
        <v>0</v>
      </c>
      <c r="AM60" s="59">
        <f t="shared" si="29"/>
        <v>0</v>
      </c>
      <c r="AN60" s="59">
        <f t="shared" si="30"/>
        <v>0</v>
      </c>
      <c r="AO60" s="70"/>
    </row>
    <row r="61" spans="1:41">
      <c r="A61" s="208"/>
      <c r="B61" s="162"/>
      <c r="C61" s="209"/>
      <c r="D61" s="209"/>
      <c r="E61" s="209"/>
      <c r="F61" s="209"/>
      <c r="G61" s="209"/>
      <c r="H61" s="209"/>
      <c r="I61" s="209"/>
      <c r="J61" s="209"/>
      <c r="K61" s="209"/>
      <c r="L61" s="209"/>
      <c r="M61" s="209"/>
      <c r="N61" s="209"/>
      <c r="O61" s="209"/>
      <c r="P61" s="209"/>
      <c r="Q61" s="209"/>
      <c r="R61" s="210"/>
      <c r="S61" s="171"/>
      <c r="T61" s="209"/>
      <c r="U61" s="209"/>
      <c r="V61" s="209"/>
      <c r="X61" s="23"/>
      <c r="Y61" s="377"/>
      <c r="Z61" s="377"/>
      <c r="AA61" s="377"/>
      <c r="AB61" s="377"/>
      <c r="AC61" s="377"/>
      <c r="AD61" s="377"/>
      <c r="AE61" s="33"/>
      <c r="AF61" s="33"/>
      <c r="AG61" s="24"/>
      <c r="AH61" s="3"/>
      <c r="AI61" s="71"/>
      <c r="AJ61" s="56" t="s">
        <v>34</v>
      </c>
      <c r="AK61" s="207">
        <f>SUM(AK54:AK60)</f>
        <v>0</v>
      </c>
      <c r="AL61" s="207">
        <f t="shared" ref="AL61:AN61" si="33">SUM(AL54:AL60)</f>
        <v>0</v>
      </c>
      <c r="AM61" s="207">
        <f t="shared" si="33"/>
        <v>0</v>
      </c>
      <c r="AN61" s="207">
        <f t="shared" si="33"/>
        <v>0</v>
      </c>
      <c r="AO61" s="70"/>
    </row>
    <row r="62" spans="1:41">
      <c r="A62" s="171"/>
      <c r="B62" s="171"/>
      <c r="C62" s="171"/>
      <c r="D62" s="171"/>
      <c r="E62" s="171"/>
      <c r="F62" s="171"/>
      <c r="G62" s="171"/>
      <c r="H62" s="171"/>
      <c r="I62" s="171"/>
      <c r="J62" s="171"/>
      <c r="K62" s="171"/>
      <c r="L62" s="171"/>
      <c r="M62" s="171"/>
      <c r="N62" s="171"/>
      <c r="O62" s="171"/>
      <c r="P62" s="171"/>
      <c r="Q62" s="171"/>
      <c r="R62" s="171"/>
      <c r="S62" s="171"/>
      <c r="T62" s="171"/>
      <c r="U62" s="171"/>
      <c r="V62" s="171"/>
      <c r="X62" s="23"/>
      <c r="Y62" s="1" t="s">
        <v>83</v>
      </c>
      <c r="Z62" s="1"/>
      <c r="AA62" s="1"/>
      <c r="AB62" s="1"/>
      <c r="AC62" s="1"/>
      <c r="AD62" s="1"/>
      <c r="AE62" s="3" t="s">
        <v>26</v>
      </c>
      <c r="AF62" s="3"/>
      <c r="AG62" s="24"/>
      <c r="AH62" s="3"/>
      <c r="AI62" s="71"/>
      <c r="AJ62" s="70"/>
      <c r="AK62" s="70"/>
      <c r="AL62" s="70"/>
      <c r="AM62" s="70"/>
      <c r="AN62" s="70"/>
      <c r="AO62" s="70"/>
    </row>
    <row r="63" spans="1:41">
      <c r="A63" s="378" t="s">
        <v>45</v>
      </c>
      <c r="B63" s="378"/>
      <c r="C63" s="378"/>
      <c r="D63" s="378"/>
      <c r="E63" s="378"/>
      <c r="F63" s="378"/>
      <c r="G63" s="378"/>
      <c r="H63" s="378"/>
      <c r="I63" s="378"/>
      <c r="J63" s="378"/>
      <c r="K63" s="378"/>
      <c r="L63" s="378"/>
      <c r="M63" s="378"/>
      <c r="N63" s="378"/>
      <c r="O63" s="378"/>
      <c r="P63" s="378"/>
      <c r="Q63" s="378"/>
      <c r="R63" s="378"/>
      <c r="X63" s="23"/>
      <c r="Y63" s="3"/>
      <c r="Z63" s="3"/>
      <c r="AA63" s="3"/>
      <c r="AB63" s="3"/>
      <c r="AC63" s="3"/>
      <c r="AD63" s="3"/>
      <c r="AE63" s="3"/>
      <c r="AF63" s="3"/>
      <c r="AG63" s="24"/>
      <c r="AH63" s="3"/>
      <c r="AI63" s="76"/>
      <c r="AJ63" s="77"/>
      <c r="AK63" s="77"/>
      <c r="AL63" s="77"/>
      <c r="AM63" s="77"/>
      <c r="AN63" s="77"/>
      <c r="AO63" s="77"/>
    </row>
    <row r="64" spans="1:41" ht="13.5" thickBot="1">
      <c r="A64" s="373" t="s">
        <v>67</v>
      </c>
      <c r="B64" s="373"/>
      <c r="C64" s="373"/>
      <c r="D64" s="373"/>
      <c r="E64" s="373"/>
      <c r="F64" s="373"/>
      <c r="G64" s="373"/>
      <c r="H64" s="373"/>
      <c r="I64" s="373"/>
      <c r="J64" s="373"/>
      <c r="K64" s="373"/>
      <c r="L64" s="373"/>
      <c r="M64" s="373"/>
      <c r="N64" s="373"/>
      <c r="O64" s="373"/>
      <c r="P64" s="373"/>
      <c r="Q64" s="373"/>
      <c r="R64" s="373"/>
      <c r="X64" s="26"/>
      <c r="Y64" s="27"/>
      <c r="Z64" s="27"/>
      <c r="AA64" s="27"/>
      <c r="AB64" s="27"/>
      <c r="AC64" s="27"/>
      <c r="AD64" s="27"/>
      <c r="AE64" s="27"/>
      <c r="AF64" s="27"/>
      <c r="AG64" s="28"/>
    </row>
    <row r="65" spans="1:33" ht="13.5" thickTop="1">
      <c r="A65" s="29"/>
      <c r="B65" s="2" t="s">
        <v>71</v>
      </c>
      <c r="E65" s="108"/>
      <c r="F65" s="153" t="s">
        <v>252</v>
      </c>
      <c r="G65" s="108"/>
      <c r="H65" s="108"/>
      <c r="I65" s="108"/>
      <c r="J65" s="108"/>
      <c r="T65" s="3"/>
      <c r="U65" s="3"/>
      <c r="V65" s="3"/>
      <c r="W65" s="3"/>
      <c r="X65" s="3"/>
      <c r="Y65" s="3"/>
      <c r="Z65" s="3"/>
      <c r="AA65" s="3"/>
      <c r="AB65" s="3"/>
      <c r="AC65" s="3"/>
      <c r="AD65" s="3"/>
      <c r="AE65" s="3"/>
      <c r="AF65" s="3"/>
      <c r="AG65" s="3"/>
    </row>
  </sheetData>
  <sheetProtection sheet="1" selectLockedCells="1"/>
  <protectedRanges>
    <protectedRange sqref="AE27 Y4 Y7 AD4 AB10 AE10 AB13 C6 AD7:AF7 AG13 C18 C30 C42 C54:C60 AH14 C12 C24 C36 C48" name="Range1"/>
    <protectedRange sqref="C19:C23 C31:C35 C43:C47 C7:C11" name="Range1_1"/>
  </protectedRanges>
  <mergeCells count="87">
    <mergeCell ref="A64:R64"/>
    <mergeCell ref="AK52:AN52"/>
    <mergeCell ref="Y57:AF58"/>
    <mergeCell ref="Y61:AD61"/>
    <mergeCell ref="A63:R63"/>
    <mergeCell ref="Z46:AC46"/>
    <mergeCell ref="Z47:AC47"/>
    <mergeCell ref="Z48:AC48"/>
    <mergeCell ref="Z49:AC49"/>
    <mergeCell ref="Z50:AA50"/>
    <mergeCell ref="AK40:AN40"/>
    <mergeCell ref="Q41:R41"/>
    <mergeCell ref="Z40:AC40"/>
    <mergeCell ref="Z41:AC41"/>
    <mergeCell ref="Z42:AC42"/>
    <mergeCell ref="Z43:AC43"/>
    <mergeCell ref="Z38:AC38"/>
    <mergeCell ref="A40:B40"/>
    <mergeCell ref="C40:H40"/>
    <mergeCell ref="I40:J40"/>
    <mergeCell ref="K40:R40"/>
    <mergeCell ref="T40:V40"/>
    <mergeCell ref="Z39:AC39"/>
    <mergeCell ref="Z37:AC37"/>
    <mergeCell ref="AK28:AN28"/>
    <mergeCell ref="Q29:R29"/>
    <mergeCell ref="Z28:AC28"/>
    <mergeCell ref="Z29:AC29"/>
    <mergeCell ref="Z30:AC30"/>
    <mergeCell ref="Z31:AC31"/>
    <mergeCell ref="Z32:AC32"/>
    <mergeCell ref="Z33:AC33"/>
    <mergeCell ref="Z34:AC34"/>
    <mergeCell ref="Z35:AC35"/>
    <mergeCell ref="Z36:AC36"/>
    <mergeCell ref="Z26:AC26"/>
    <mergeCell ref="A28:B28"/>
    <mergeCell ref="C28:H28"/>
    <mergeCell ref="I28:J28"/>
    <mergeCell ref="K28:R28"/>
    <mergeCell ref="T28:V28"/>
    <mergeCell ref="Z27:AC27"/>
    <mergeCell ref="Z25:AC25"/>
    <mergeCell ref="AK16:AN16"/>
    <mergeCell ref="Q17:R17"/>
    <mergeCell ref="Y16:AA16"/>
    <mergeCell ref="AD16:AE16"/>
    <mergeCell ref="Y17:AA17"/>
    <mergeCell ref="AD17:AE17"/>
    <mergeCell ref="Y19:AF19"/>
    <mergeCell ref="Z21:AC21"/>
    <mergeCell ref="Z22:AC22"/>
    <mergeCell ref="Z23:AC23"/>
    <mergeCell ref="Z24:AC24"/>
    <mergeCell ref="Y14:AA14"/>
    <mergeCell ref="AD14:AE14"/>
    <mergeCell ref="A16:B16"/>
    <mergeCell ref="C16:H16"/>
    <mergeCell ref="I16:J16"/>
    <mergeCell ref="K16:R16"/>
    <mergeCell ref="T16:V16"/>
    <mergeCell ref="Y15:AA15"/>
    <mergeCell ref="AD15:AE15"/>
    <mergeCell ref="Y13:AA13"/>
    <mergeCell ref="AD13:AE13"/>
    <mergeCell ref="AK4:AN4"/>
    <mergeCell ref="Q5:R5"/>
    <mergeCell ref="Y6:AB6"/>
    <mergeCell ref="Y7:AB7"/>
    <mergeCell ref="Y9:Z9"/>
    <mergeCell ref="AB9:AC9"/>
    <mergeCell ref="AE9:AF9"/>
    <mergeCell ref="Y10:Z10"/>
    <mergeCell ref="AB10:AC10"/>
    <mergeCell ref="AE10:AF10"/>
    <mergeCell ref="Y12:AB12"/>
    <mergeCell ref="AD12:AF12"/>
    <mergeCell ref="AJ2:AL2"/>
    <mergeCell ref="Y3:AB3"/>
    <mergeCell ref="AD3:AF3"/>
    <mergeCell ref="A4:B4"/>
    <mergeCell ref="C4:H4"/>
    <mergeCell ref="I4:J4"/>
    <mergeCell ref="K4:R4"/>
    <mergeCell ref="T4:V4"/>
    <mergeCell ref="Y4:AB4"/>
    <mergeCell ref="AD4:AF4"/>
  </mergeCells>
  <conditionalFormatting sqref="B18:B24 B30:B36 B6:B12 B42:B48">
    <cfRule type="cellIs" dxfId="55" priority="36" stopIfTrue="1" operator="equal">
      <formula>0</formula>
    </cfRule>
  </conditionalFormatting>
  <conditionalFormatting sqref="AB17">
    <cfRule type="cellIs" dxfId="54" priority="37" stopIfTrue="1" operator="lessThan">
      <formula>0</formula>
    </cfRule>
  </conditionalFormatting>
  <conditionalFormatting sqref="C13:H13 C25:H25 C37:H37 C49:H49 L25:P25 L37:P37 L49:P49 J13 L13:P13">
    <cfRule type="cellIs" dxfId="53" priority="35" stopIfTrue="1" operator="equal">
      <formula>0</formula>
    </cfRule>
  </conditionalFormatting>
  <conditionalFormatting sqref="AE21:AF25 AE48:AF48 AE28:AF35 AF26 AE38:AF43 AE45:AF46">
    <cfRule type="cellIs" dxfId="52" priority="34" stopIfTrue="1" operator="equal">
      <formula>0</formula>
    </cfRule>
  </conditionalFormatting>
  <conditionalFormatting sqref="AE47:AF47">
    <cfRule type="cellIs" dxfId="51" priority="33" stopIfTrue="1" operator="equal">
      <formula>0</formula>
    </cfRule>
  </conditionalFormatting>
  <conditionalFormatting sqref="AE50:AF50">
    <cfRule type="cellIs" dxfId="50" priority="32" stopIfTrue="1" operator="equal">
      <formula>0</formula>
    </cfRule>
  </conditionalFormatting>
  <conditionalFormatting sqref="AE45:AF45">
    <cfRule type="expression" dxfId="49" priority="31" stopIfTrue="1">
      <formula>$AE$45:$AF$45=0</formula>
    </cfRule>
  </conditionalFormatting>
  <conditionalFormatting sqref="J25">
    <cfRule type="cellIs" dxfId="48" priority="28" stopIfTrue="1" operator="equal">
      <formula>0</formula>
    </cfRule>
  </conditionalFormatting>
  <conditionalFormatting sqref="J37">
    <cfRule type="cellIs" dxfId="47" priority="27" stopIfTrue="1" operator="equal">
      <formula>0</formula>
    </cfRule>
  </conditionalFormatting>
  <conditionalFormatting sqref="J49">
    <cfRule type="cellIs" dxfId="46" priority="26" stopIfTrue="1" operator="equal">
      <formula>0</formula>
    </cfRule>
  </conditionalFormatting>
  <conditionalFormatting sqref="K25 K37 K49 K13">
    <cfRule type="cellIs" dxfId="45" priority="24" stopIfTrue="1" operator="equal">
      <formula>0</formula>
    </cfRule>
  </conditionalFormatting>
  <conditionalFormatting sqref="I13">
    <cfRule type="cellIs" dxfId="44" priority="23" stopIfTrue="1" operator="equal">
      <formula>0</formula>
    </cfRule>
  </conditionalFormatting>
  <conditionalFormatting sqref="I25">
    <cfRule type="cellIs" dxfId="43" priority="22" stopIfTrue="1" operator="equal">
      <formula>0</formula>
    </cfRule>
  </conditionalFormatting>
  <conditionalFormatting sqref="I49">
    <cfRule type="cellIs" dxfId="42" priority="20" stopIfTrue="1" operator="equal">
      <formula>0</formula>
    </cfRule>
  </conditionalFormatting>
  <conditionalFormatting sqref="T13:V13">
    <cfRule type="cellIs" dxfId="41" priority="18" stopIfTrue="1" operator="equal">
      <formula>0</formula>
    </cfRule>
  </conditionalFormatting>
  <conditionalFormatting sqref="T25:V25">
    <cfRule type="cellIs" dxfId="40" priority="17" stopIfTrue="1" operator="equal">
      <formula>0</formula>
    </cfRule>
  </conditionalFormatting>
  <conditionalFormatting sqref="T37:V37">
    <cfRule type="cellIs" dxfId="39" priority="16" stopIfTrue="1" operator="equal">
      <formula>0</formula>
    </cfRule>
  </conditionalFormatting>
  <conditionalFormatting sqref="T49:V49">
    <cfRule type="cellIs" dxfId="38" priority="15" stopIfTrue="1" operator="equal">
      <formula>0</formula>
    </cfRule>
  </conditionalFormatting>
  <conditionalFormatting sqref="AE49:AF49">
    <cfRule type="cellIs" dxfId="37" priority="13" stopIfTrue="1" operator="equal">
      <formula>0</formula>
    </cfRule>
  </conditionalFormatting>
  <conditionalFormatting sqref="B54:B60">
    <cfRule type="cellIs" dxfId="36" priority="12" stopIfTrue="1" operator="equal">
      <formula>0</formula>
    </cfRule>
  </conditionalFormatting>
  <conditionalFormatting sqref="B61">
    <cfRule type="cellIs" dxfId="35" priority="11" stopIfTrue="1" operator="equal">
      <formula>0</formula>
    </cfRule>
  </conditionalFormatting>
  <conditionalFormatting sqref="B53">
    <cfRule type="cellIs" dxfId="34" priority="10" stopIfTrue="1" operator="equal">
      <formula>0</formula>
    </cfRule>
  </conditionalFormatting>
  <conditionalFormatting sqref="I37">
    <cfRule type="cellIs" dxfId="33" priority="8" stopIfTrue="1" operator="equal">
      <formula>0</formula>
    </cfRule>
  </conditionalFormatting>
  <conditionalFormatting sqref="AE26">
    <cfRule type="cellIs" dxfId="32" priority="6" stopIfTrue="1" operator="equal">
      <formula>0</formula>
    </cfRule>
  </conditionalFormatting>
  <conditionalFormatting sqref="AE44:AF44">
    <cfRule type="cellIs" dxfId="31" priority="5" stopIfTrue="1" operator="equal">
      <formula>0</formula>
    </cfRule>
  </conditionalFormatting>
  <conditionalFormatting sqref="Q13">
    <cfRule type="cellIs" dxfId="30" priority="4" stopIfTrue="1" operator="equal">
      <formula>0</formula>
    </cfRule>
  </conditionalFormatting>
  <conditionalFormatting sqref="Q25">
    <cfRule type="cellIs" dxfId="29" priority="3" stopIfTrue="1" operator="equal">
      <formula>0</formula>
    </cfRule>
  </conditionalFormatting>
  <conditionalFormatting sqref="Q37">
    <cfRule type="cellIs" dxfId="28" priority="2" stopIfTrue="1" operator="equal">
      <formula>0</formula>
    </cfRule>
  </conditionalFormatting>
  <conditionalFormatting sqref="Q49">
    <cfRule type="cellIs" dxfId="27" priority="1" stopIfTrue="1" operator="equal">
      <formula>0</formula>
    </cfRule>
  </conditionalFormatting>
  <dataValidations count="6">
    <dataValidation type="date" allowBlank="1" showInputMessage="1" sqref="AE10">
      <formula1>1</formula1>
      <formula2>73050</formula2>
    </dataValidation>
    <dataValidation type="decimal" allowBlank="1" showInputMessage="1" showErrorMessage="1" errorTitle="Invalid Data Type" error="Please enter a number between 0 and 24." sqref="C42:C48 C30:C36 C18:C24 C54:C60 C6:C12">
      <formula1>0</formula1>
      <formula2>24</formula2>
    </dataValidation>
    <dataValidation type="decimal" allowBlank="1" showInputMessage="1" showErrorMessage="1" sqref="AD7">
      <formula1>0</formula1>
      <formula2>2</formula2>
    </dataValidation>
    <dataValidation type="decimal" allowBlank="1" showInputMessage="1" showErrorMessage="1" sqref="AE27 AB13 AG13 AH14">
      <formula1>0</formula1>
      <formula2>300</formula2>
    </dataValidation>
    <dataValidation allowBlank="1" showInputMessage="1" sqref="AB10"/>
    <dataValidation type="list" allowBlank="1" showInputMessage="1" showErrorMessage="1" sqref="R54:R60">
      <formula1>$B$18:$B$24</formula1>
    </dataValidation>
  </dataValidations>
  <hyperlinks>
    <hyperlink ref="F65" r:id="rId1" display="http://web.uncg.edu/hrs/PolicyManuals/StaffManual/Section5/"/>
  </hyperlinks>
  <printOptions horizontalCentered="1" verticalCentered="1"/>
  <pageMargins left="0.25" right="0.25" top="0.25" bottom="0.25" header="0.3" footer="0.3"/>
  <pageSetup scale="56" orientation="landscape" r:id="rId2"/>
  <headerFooter alignWithMargins="0">
    <oddHeader>&amp;C&amp;"Arial,Bold"&amp;11The University of North Carolina at Greensboro 
Monthly Time &amp; Leave Record 
For SHRA Non-Exempt Employees</oddHeader>
    <oddFooter>&amp;L&amp;"Arial,Italic"rv: 12/4/2017</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Validation!$B$18:$B$24</xm:f>
          </x14:formula1>
          <xm:sqref>R18:R24 R30:R36 R6:R12 R42:R48</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3" tint="0.79998168889431442"/>
    <pageSetUpPr fitToPage="1"/>
  </sheetPr>
  <dimension ref="A2:AP65"/>
  <sheetViews>
    <sheetView showGridLines="0" tabSelected="1" zoomScale="80" zoomScaleNormal="80" zoomScalePageLayoutView="70" workbookViewId="0">
      <selection activeCell="M60" sqref="M60"/>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33" t="s">
        <v>103</v>
      </c>
      <c r="AK2" s="333"/>
      <c r="AL2" s="333"/>
      <c r="AM2" s="226"/>
      <c r="AN2" s="66"/>
      <c r="AO2" s="66"/>
    </row>
    <row r="3" spans="1:42" ht="13.5" thickBot="1">
      <c r="A3" s="3"/>
      <c r="B3" s="3"/>
      <c r="C3" s="3"/>
      <c r="D3" s="3"/>
      <c r="E3" s="3"/>
      <c r="F3" s="3"/>
      <c r="G3" s="3"/>
      <c r="H3" s="1"/>
      <c r="I3" s="110"/>
      <c r="J3" s="45"/>
      <c r="K3" s="3"/>
      <c r="L3" s="3"/>
      <c r="M3" s="3"/>
      <c r="N3" s="109"/>
      <c r="O3" s="109"/>
      <c r="P3" s="109"/>
      <c r="Q3" s="46"/>
      <c r="R3" s="3"/>
      <c r="S3" s="1"/>
      <c r="Y3" s="328" t="s">
        <v>16</v>
      </c>
      <c r="Z3" s="328"/>
      <c r="AA3" s="328"/>
      <c r="AB3" s="328"/>
      <c r="AC3" s="19"/>
      <c r="AD3" s="328" t="s">
        <v>17</v>
      </c>
      <c r="AE3" s="328"/>
      <c r="AF3" s="328"/>
      <c r="AG3" s="19"/>
      <c r="AH3" s="19"/>
      <c r="AI3" s="67"/>
      <c r="AJ3" s="68"/>
      <c r="AK3" s="69"/>
      <c r="AL3" s="69"/>
      <c r="AM3" s="69"/>
      <c r="AN3" s="70"/>
      <c r="AO3" s="70"/>
    </row>
    <row r="4" spans="1:42" ht="12.75" customHeight="1" thickTop="1">
      <c r="A4" s="334" t="s">
        <v>22</v>
      </c>
      <c r="B4" s="334"/>
      <c r="C4" s="335" t="s">
        <v>185</v>
      </c>
      <c r="D4" s="336"/>
      <c r="E4" s="336"/>
      <c r="F4" s="336"/>
      <c r="G4" s="336"/>
      <c r="H4" s="337"/>
      <c r="I4" s="338" t="s">
        <v>184</v>
      </c>
      <c r="J4" s="339"/>
      <c r="K4" s="340" t="s">
        <v>104</v>
      </c>
      <c r="L4" s="341"/>
      <c r="M4" s="341"/>
      <c r="N4" s="341"/>
      <c r="O4" s="341"/>
      <c r="P4" s="341"/>
      <c r="Q4" s="341"/>
      <c r="R4" s="342"/>
      <c r="S4" s="48"/>
      <c r="T4" s="343" t="s">
        <v>115</v>
      </c>
      <c r="U4" s="344"/>
      <c r="V4" s="345"/>
      <c r="Y4" s="316" t="str">
        <f>'Timesheet Setup'!G7</f>
        <v xml:space="preserve">Spiro </v>
      </c>
      <c r="Z4" s="317"/>
      <c r="AA4" s="317"/>
      <c r="AB4" s="318"/>
      <c r="AC4" s="3"/>
      <c r="AD4" s="316">
        <f>'Timesheet Setup'!G9</f>
        <v>123456789</v>
      </c>
      <c r="AE4" s="317"/>
      <c r="AF4" s="318"/>
      <c r="AG4" s="3"/>
      <c r="AH4" s="3"/>
      <c r="AI4" s="67"/>
      <c r="AJ4" s="54" t="s">
        <v>22</v>
      </c>
      <c r="AK4" s="312" t="s">
        <v>78</v>
      </c>
      <c r="AL4" s="313"/>
      <c r="AM4" s="313"/>
      <c r="AN4" s="314"/>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12" t="s">
        <v>94</v>
      </c>
      <c r="R5" s="314"/>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43037</v>
      </c>
      <c r="C6" s="58"/>
      <c r="D6" s="102"/>
      <c r="E6" s="102"/>
      <c r="F6" s="102"/>
      <c r="G6" s="102"/>
      <c r="H6" s="192"/>
      <c r="I6" s="113"/>
      <c r="J6" s="105"/>
      <c r="K6" s="102"/>
      <c r="L6" s="103"/>
      <c r="M6" s="102"/>
      <c r="N6" s="102"/>
      <c r="O6" s="102"/>
      <c r="P6" s="102"/>
      <c r="Q6" s="102"/>
      <c r="R6" s="104"/>
      <c r="S6" s="6"/>
      <c r="T6" s="113"/>
      <c r="U6" s="230"/>
      <c r="V6" s="228"/>
      <c r="Y6" s="315" t="s">
        <v>55</v>
      </c>
      <c r="Z6" s="315"/>
      <c r="AA6" s="315"/>
      <c r="AB6" s="315"/>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43038</v>
      </c>
      <c r="C7" s="58"/>
      <c r="D7" s="102"/>
      <c r="E7" s="102"/>
      <c r="F7" s="102"/>
      <c r="G7" s="102"/>
      <c r="H7" s="192"/>
      <c r="I7" s="113"/>
      <c r="J7" s="105"/>
      <c r="K7" s="102"/>
      <c r="L7" s="103"/>
      <c r="M7" s="102"/>
      <c r="N7" s="102"/>
      <c r="O7" s="102"/>
      <c r="P7" s="102"/>
      <c r="Q7" s="102"/>
      <c r="R7" s="104"/>
      <c r="S7" s="6"/>
      <c r="T7" s="113"/>
      <c r="U7" s="230"/>
      <c r="V7" s="228"/>
      <c r="Y7" s="316">
        <f>'Timesheet Setup'!G11</f>
        <v>58401</v>
      </c>
      <c r="Z7" s="317"/>
      <c r="AA7" s="317"/>
      <c r="AB7" s="318"/>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43039</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43040</v>
      </c>
      <c r="C9" s="58"/>
      <c r="D9" s="102"/>
      <c r="E9" s="102"/>
      <c r="F9" s="102"/>
      <c r="G9" s="102"/>
      <c r="H9" s="192"/>
      <c r="I9" s="113"/>
      <c r="J9" s="105"/>
      <c r="K9" s="102"/>
      <c r="L9" s="103"/>
      <c r="M9" s="102"/>
      <c r="N9" s="102"/>
      <c r="O9" s="102"/>
      <c r="P9" s="102"/>
      <c r="Q9" s="102"/>
      <c r="R9" s="104"/>
      <c r="S9" s="6"/>
      <c r="T9" s="113"/>
      <c r="U9" s="230"/>
      <c r="V9" s="228"/>
      <c r="Y9" s="327" t="s">
        <v>92</v>
      </c>
      <c r="Z9" s="327"/>
      <c r="AA9" s="3"/>
      <c r="AB9" s="328" t="s">
        <v>75</v>
      </c>
      <c r="AC9" s="328"/>
      <c r="AD9" s="3"/>
      <c r="AE9" s="328" t="s">
        <v>76</v>
      </c>
      <c r="AF9" s="328"/>
      <c r="AG9" s="3"/>
      <c r="AH9" s="3"/>
      <c r="AI9" s="72"/>
      <c r="AJ9" s="56" t="s">
        <v>30</v>
      </c>
      <c r="AK9" s="59">
        <f t="shared" si="2"/>
        <v>0</v>
      </c>
      <c r="AL9" s="59">
        <f t="shared" si="3"/>
        <v>0</v>
      </c>
      <c r="AM9" s="59">
        <f t="shared" si="0"/>
        <v>0</v>
      </c>
      <c r="AN9" s="59">
        <f t="shared" si="1"/>
        <v>0</v>
      </c>
      <c r="AO9" s="70"/>
    </row>
    <row r="10" spans="1:42">
      <c r="A10" s="56" t="s">
        <v>31</v>
      </c>
      <c r="B10" s="57">
        <f>IF(WEEKDAY($AB$10)=5,$AB$10,IF(B9&lt;&gt;0,B9+1,0))</f>
        <v>43041</v>
      </c>
      <c r="C10" s="58"/>
      <c r="D10" s="102"/>
      <c r="E10" s="102"/>
      <c r="F10" s="102"/>
      <c r="G10" s="102"/>
      <c r="H10" s="192"/>
      <c r="I10" s="113"/>
      <c r="J10" s="105"/>
      <c r="K10" s="102"/>
      <c r="L10" s="103"/>
      <c r="M10" s="102"/>
      <c r="N10" s="102"/>
      <c r="O10" s="102"/>
      <c r="P10" s="102"/>
      <c r="Q10" s="102"/>
      <c r="R10" s="104"/>
      <c r="S10" s="6"/>
      <c r="T10" s="113"/>
      <c r="U10" s="230"/>
      <c r="V10" s="228"/>
      <c r="Y10" s="329" t="str">
        <f>Validation!B15</f>
        <v>December (2017)</v>
      </c>
      <c r="Z10" s="330"/>
      <c r="AA10" s="3"/>
      <c r="AB10" s="331">
        <f>VLOOKUP(Y10,Validation!B4:F15,2,FALSE)</f>
        <v>43037</v>
      </c>
      <c r="AC10" s="332"/>
      <c r="AD10" s="3"/>
      <c r="AE10" s="331">
        <f>VLOOKUP(Y10,Validation!B4:F15,4,FALSE)</f>
        <v>43071</v>
      </c>
      <c r="AF10" s="332"/>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43042</v>
      </c>
      <c r="C11" s="58"/>
      <c r="D11" s="102"/>
      <c r="E11" s="102"/>
      <c r="F11" s="102"/>
      <c r="G11" s="102"/>
      <c r="H11" s="192"/>
      <c r="I11" s="113"/>
      <c r="J11" s="105"/>
      <c r="K11" s="102"/>
      <c r="L11" s="103"/>
      <c r="M11" s="102"/>
      <c r="N11" s="102"/>
      <c r="O11" s="102"/>
      <c r="P11" s="102"/>
      <c r="Q11" s="102"/>
      <c r="R11" s="104"/>
      <c r="S11" s="6"/>
      <c r="T11" s="113"/>
      <c r="U11" s="230"/>
      <c r="V11" s="228"/>
      <c r="X11" s="3"/>
      <c r="Y11" s="3"/>
      <c r="Z11" s="3"/>
      <c r="AA11" s="3"/>
      <c r="AB11" s="3"/>
      <c r="AC11" s="3"/>
      <c r="AD11" s="3"/>
      <c r="AE11" s="3"/>
      <c r="AF11" s="3"/>
      <c r="AG11" s="3"/>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43043</v>
      </c>
      <c r="C12" s="58"/>
      <c r="D12" s="102"/>
      <c r="E12" s="102"/>
      <c r="F12" s="102"/>
      <c r="G12" s="102"/>
      <c r="H12" s="192"/>
      <c r="I12" s="113"/>
      <c r="J12" s="105"/>
      <c r="K12" s="102"/>
      <c r="L12" s="103"/>
      <c r="M12" s="102"/>
      <c r="N12" s="102"/>
      <c r="O12" s="102"/>
      <c r="P12" s="102"/>
      <c r="Q12" s="102"/>
      <c r="R12" s="104"/>
      <c r="S12" s="6"/>
      <c r="T12" s="113"/>
      <c r="U12" s="230"/>
      <c r="V12" s="228"/>
      <c r="W12" s="3"/>
      <c r="X12" s="1"/>
      <c r="Y12" s="319" t="s">
        <v>179</v>
      </c>
      <c r="Z12" s="320"/>
      <c r="AA12" s="320"/>
      <c r="AB12" s="321"/>
      <c r="AC12" s="165"/>
      <c r="AD12" s="322" t="s">
        <v>115</v>
      </c>
      <c r="AE12" s="323"/>
      <c r="AF12" s="324"/>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25" t="s">
        <v>158</v>
      </c>
      <c r="Z13" s="326"/>
      <c r="AA13" s="326"/>
      <c r="AB13" s="156">
        <f>November!AB17</f>
        <v>0</v>
      </c>
      <c r="AC13" s="166"/>
      <c r="AD13" s="325" t="s">
        <v>162</v>
      </c>
      <c r="AE13" s="326"/>
      <c r="AF13" s="156">
        <f>November!AF17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10" t="s">
        <v>159</v>
      </c>
      <c r="Z14" s="311"/>
      <c r="AA14" s="311"/>
      <c r="AB14" s="99">
        <f>AE25</f>
        <v>0</v>
      </c>
      <c r="AC14" s="167"/>
      <c r="AD14" s="310" t="s">
        <v>166</v>
      </c>
      <c r="AE14" s="311"/>
      <c r="AF14" s="164">
        <f>AE46</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10" t="s">
        <v>160</v>
      </c>
      <c r="Z15" s="311"/>
      <c r="AA15" s="311"/>
      <c r="AB15" s="99">
        <f>AE24</f>
        <v>0</v>
      </c>
      <c r="AC15" s="168"/>
      <c r="AD15" s="310" t="s">
        <v>163</v>
      </c>
      <c r="AE15" s="311"/>
      <c r="AF15" s="164">
        <f>AE47</f>
        <v>0</v>
      </c>
      <c r="AG15" s="3"/>
      <c r="AH15" s="47"/>
      <c r="AI15" s="71"/>
      <c r="AJ15" s="70"/>
      <c r="AK15" s="74"/>
      <c r="AL15" s="74"/>
      <c r="AM15" s="74"/>
      <c r="AN15" s="70"/>
      <c r="AO15" s="70"/>
    </row>
    <row r="16" spans="1:42" ht="12.75" customHeight="1" thickTop="1">
      <c r="A16" s="334" t="s">
        <v>23</v>
      </c>
      <c r="B16" s="334"/>
      <c r="C16" s="335" t="s">
        <v>185</v>
      </c>
      <c r="D16" s="336"/>
      <c r="E16" s="336"/>
      <c r="F16" s="336"/>
      <c r="G16" s="336"/>
      <c r="H16" s="337"/>
      <c r="I16" s="338" t="s">
        <v>184</v>
      </c>
      <c r="J16" s="339"/>
      <c r="K16" s="340" t="s">
        <v>104</v>
      </c>
      <c r="L16" s="341"/>
      <c r="M16" s="341"/>
      <c r="N16" s="341"/>
      <c r="O16" s="341"/>
      <c r="P16" s="341"/>
      <c r="Q16" s="341"/>
      <c r="R16" s="342"/>
      <c r="S16" s="1"/>
      <c r="T16" s="343" t="s">
        <v>115</v>
      </c>
      <c r="U16" s="344"/>
      <c r="V16" s="345"/>
      <c r="W16" s="6"/>
      <c r="Y16" s="310" t="s">
        <v>161</v>
      </c>
      <c r="Z16" s="311"/>
      <c r="AA16" s="311"/>
      <c r="AB16" s="164">
        <f>AE26</f>
        <v>0</v>
      </c>
      <c r="AC16" s="167"/>
      <c r="AD16" s="310" t="s">
        <v>114</v>
      </c>
      <c r="AE16" s="311"/>
      <c r="AF16" s="164">
        <f>AF49</f>
        <v>0</v>
      </c>
      <c r="AG16" s="3"/>
      <c r="AH16" s="3"/>
      <c r="AI16" s="71"/>
      <c r="AJ16" s="54" t="s">
        <v>22</v>
      </c>
      <c r="AK16" s="312" t="s">
        <v>78</v>
      </c>
      <c r="AL16" s="313"/>
      <c r="AM16" s="313"/>
      <c r="AN16" s="314"/>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12" t="s">
        <v>94</v>
      </c>
      <c r="R17" s="314"/>
      <c r="S17" s="1"/>
      <c r="T17" s="112" t="s">
        <v>85</v>
      </c>
      <c r="U17" s="229" t="s">
        <v>110</v>
      </c>
      <c r="V17" s="227" t="s">
        <v>114</v>
      </c>
      <c r="X17" s="6"/>
      <c r="Y17" s="349" t="s">
        <v>12</v>
      </c>
      <c r="Z17" s="350"/>
      <c r="AA17" s="350"/>
      <c r="AB17" s="35">
        <f>SUM(AB13+AB14+AB15-AB16)</f>
        <v>0</v>
      </c>
      <c r="AC17" s="167"/>
      <c r="AD17" s="349" t="s">
        <v>164</v>
      </c>
      <c r="AE17" s="35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43044</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43045</v>
      </c>
      <c r="C19" s="58"/>
      <c r="D19" s="102"/>
      <c r="E19" s="102"/>
      <c r="F19" s="102"/>
      <c r="G19" s="102"/>
      <c r="H19" s="102"/>
      <c r="I19" s="193"/>
      <c r="J19" s="105"/>
      <c r="K19" s="102"/>
      <c r="L19" s="102"/>
      <c r="M19" s="102"/>
      <c r="N19" s="102"/>
      <c r="O19" s="102"/>
      <c r="P19" s="102"/>
      <c r="Q19" s="102"/>
      <c r="R19" s="104"/>
      <c r="S19" s="3"/>
      <c r="T19" s="113"/>
      <c r="U19" s="230"/>
      <c r="V19" s="228"/>
      <c r="W19" s="6"/>
      <c r="X19" s="6"/>
      <c r="Y19" s="322" t="s">
        <v>0</v>
      </c>
      <c r="Z19" s="323"/>
      <c r="AA19" s="323"/>
      <c r="AB19" s="323"/>
      <c r="AC19" s="323"/>
      <c r="AD19" s="323"/>
      <c r="AE19" s="323"/>
      <c r="AF19" s="324"/>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43046</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43047</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46" t="s">
        <v>19</v>
      </c>
      <c r="AA21" s="347"/>
      <c r="AB21" s="347"/>
      <c r="AC21" s="348"/>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43048</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46" t="s">
        <v>20</v>
      </c>
      <c r="AA22" s="347"/>
      <c r="AB22" s="347"/>
      <c r="AC22" s="348"/>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43049</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43050</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54" t="s">
        <v>18</v>
      </c>
      <c r="AA24" s="355"/>
      <c r="AB24" s="355"/>
      <c r="AC24" s="356"/>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46" t="s">
        <v>15</v>
      </c>
      <c r="AA25" s="347"/>
      <c r="AB25" s="347"/>
      <c r="AC25" s="348"/>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46" t="s">
        <v>53</v>
      </c>
      <c r="AA26" s="347"/>
      <c r="AB26" s="347"/>
      <c r="AC26" s="348"/>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57" t="s">
        <v>46</v>
      </c>
      <c r="AA27" s="358"/>
      <c r="AB27" s="358"/>
      <c r="AC27" s="359"/>
      <c r="AD27" s="157"/>
      <c r="AE27" s="157"/>
      <c r="AF27" s="158"/>
      <c r="AG27" s="3"/>
      <c r="AH27" s="3"/>
      <c r="AI27" s="71"/>
      <c r="AJ27" s="70"/>
      <c r="AK27" s="68"/>
      <c r="AL27" s="68"/>
      <c r="AM27" s="68"/>
      <c r="AN27" s="70"/>
      <c r="AO27" s="70"/>
    </row>
    <row r="28" spans="1:41" ht="12.75" customHeight="1" thickTop="1" thickBot="1">
      <c r="A28" s="334" t="s">
        <v>24</v>
      </c>
      <c r="B28" s="334"/>
      <c r="C28" s="335" t="s">
        <v>185</v>
      </c>
      <c r="D28" s="336"/>
      <c r="E28" s="336"/>
      <c r="F28" s="336"/>
      <c r="G28" s="336"/>
      <c r="H28" s="337"/>
      <c r="I28" s="338" t="s">
        <v>184</v>
      </c>
      <c r="J28" s="339"/>
      <c r="K28" s="340" t="s">
        <v>104</v>
      </c>
      <c r="L28" s="341"/>
      <c r="M28" s="341"/>
      <c r="N28" s="341"/>
      <c r="O28" s="341"/>
      <c r="P28" s="341"/>
      <c r="Q28" s="341"/>
      <c r="R28" s="342"/>
      <c r="S28" s="3"/>
      <c r="T28" s="343" t="s">
        <v>115</v>
      </c>
      <c r="U28" s="344"/>
      <c r="V28" s="345"/>
      <c r="W28" s="3"/>
      <c r="Y28" s="91" t="s">
        <v>74</v>
      </c>
      <c r="Z28" s="360" t="s">
        <v>93</v>
      </c>
      <c r="AA28" s="361"/>
      <c r="AB28" s="361"/>
      <c r="AC28" s="362"/>
      <c r="AD28" s="92" t="s">
        <v>89</v>
      </c>
      <c r="AE28" s="98">
        <f>SUM($E$13+E25+E37+E49+E61)</f>
        <v>0</v>
      </c>
      <c r="AF28" s="93">
        <f>AE28</f>
        <v>0</v>
      </c>
      <c r="AG28" s="3"/>
      <c r="AH28" s="3"/>
      <c r="AI28" s="71"/>
      <c r="AJ28" s="54" t="s">
        <v>22</v>
      </c>
      <c r="AK28" s="312" t="s">
        <v>78</v>
      </c>
      <c r="AL28" s="313"/>
      <c r="AM28" s="313"/>
      <c r="AN28" s="314"/>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12" t="s">
        <v>94</v>
      </c>
      <c r="R29" s="314"/>
      <c r="S29" s="1"/>
      <c r="T29" s="112" t="s">
        <v>85</v>
      </c>
      <c r="U29" s="229" t="s">
        <v>110</v>
      </c>
      <c r="V29" s="227" t="s">
        <v>114</v>
      </c>
      <c r="X29" s="3"/>
      <c r="Y29" s="88" t="s">
        <v>61</v>
      </c>
      <c r="Z29" s="354" t="s">
        <v>58</v>
      </c>
      <c r="AA29" s="355"/>
      <c r="AB29" s="355"/>
      <c r="AC29" s="356"/>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43051</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46" t="s">
        <v>59</v>
      </c>
      <c r="AA30" s="347"/>
      <c r="AB30" s="347"/>
      <c r="AC30" s="348"/>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43052</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46" t="s">
        <v>60</v>
      </c>
      <c r="AA31" s="347"/>
      <c r="AB31" s="347"/>
      <c r="AC31" s="348"/>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43053</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46" t="s">
        <v>69</v>
      </c>
      <c r="AA32" s="347"/>
      <c r="AB32" s="347"/>
      <c r="AC32" s="348"/>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43054</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43055</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54" t="s">
        <v>50</v>
      </c>
      <c r="AA34" s="355"/>
      <c r="AB34" s="355"/>
      <c r="AC34" s="356"/>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43056</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43057</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63" t="s">
        <v>182</v>
      </c>
      <c r="AA36" s="364"/>
      <c r="AB36" s="364"/>
      <c r="AC36" s="365"/>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 t="shared" si="18"/>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63" t="s">
        <v>101</v>
      </c>
      <c r="AA37" s="364"/>
      <c r="AB37" s="364"/>
      <c r="AC37" s="365"/>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54" t="s">
        <v>8</v>
      </c>
      <c r="AA38" s="355"/>
      <c r="AB38" s="355"/>
      <c r="AC38" s="356"/>
      <c r="AD38" s="89" t="s">
        <v>9</v>
      </c>
      <c r="AE38" s="90">
        <f>SUMIFS(Q:Q,R:R,"M",B:B,"&lt;&gt;0")</f>
        <v>0</v>
      </c>
      <c r="AF38" s="86">
        <f t="shared" ref="AF38:AF43"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46" t="s">
        <v>4</v>
      </c>
      <c r="AA39" s="347"/>
      <c r="AB39" s="347"/>
      <c r="AC39" s="348"/>
      <c r="AD39" s="13" t="s">
        <v>5</v>
      </c>
      <c r="AE39" s="14">
        <f>SUM(L13,L25,L37,L49,L61)</f>
        <v>0</v>
      </c>
      <c r="AF39" s="39">
        <f t="shared" si="20"/>
        <v>0</v>
      </c>
      <c r="AI39" s="71"/>
      <c r="AJ39" s="70"/>
      <c r="AK39" s="68"/>
      <c r="AL39" s="68"/>
      <c r="AM39" s="68"/>
      <c r="AN39" s="70"/>
      <c r="AO39" s="70"/>
    </row>
    <row r="40" spans="1:41" s="3" customFormat="1" ht="12.75" customHeight="1" thickTop="1">
      <c r="A40" s="334" t="s">
        <v>35</v>
      </c>
      <c r="B40" s="334"/>
      <c r="C40" s="335" t="s">
        <v>185</v>
      </c>
      <c r="D40" s="336"/>
      <c r="E40" s="336"/>
      <c r="F40" s="336"/>
      <c r="G40" s="336"/>
      <c r="H40" s="337"/>
      <c r="I40" s="338" t="s">
        <v>184</v>
      </c>
      <c r="J40" s="339"/>
      <c r="K40" s="340" t="s">
        <v>104</v>
      </c>
      <c r="L40" s="341"/>
      <c r="M40" s="341"/>
      <c r="N40" s="341"/>
      <c r="O40" s="341"/>
      <c r="P40" s="341"/>
      <c r="Q40" s="341"/>
      <c r="R40" s="342"/>
      <c r="T40" s="343" t="s">
        <v>115</v>
      </c>
      <c r="U40" s="344"/>
      <c r="V40" s="345"/>
      <c r="Y40" s="38">
        <v>180</v>
      </c>
      <c r="Z40" s="346" t="s">
        <v>6</v>
      </c>
      <c r="AA40" s="347"/>
      <c r="AB40" s="347"/>
      <c r="AC40" s="348"/>
      <c r="AD40" s="13" t="s">
        <v>7</v>
      </c>
      <c r="AE40" s="14">
        <f>SUM(M13,M25,M37,M49,M61)</f>
        <v>0</v>
      </c>
      <c r="AF40" s="39">
        <f t="shared" si="20"/>
        <v>0</v>
      </c>
      <c r="AI40" s="71"/>
      <c r="AJ40" s="54" t="s">
        <v>22</v>
      </c>
      <c r="AK40" s="312" t="s">
        <v>78</v>
      </c>
      <c r="AL40" s="313"/>
      <c r="AM40" s="313"/>
      <c r="AN40" s="314"/>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12" t="s">
        <v>94</v>
      </c>
      <c r="R41" s="314"/>
      <c r="S41" s="1"/>
      <c r="T41" s="112" t="s">
        <v>85</v>
      </c>
      <c r="U41" s="229" t="s">
        <v>110</v>
      </c>
      <c r="V41" s="227" t="s">
        <v>114</v>
      </c>
      <c r="X41" s="2"/>
      <c r="Y41" s="38">
        <v>195</v>
      </c>
      <c r="Z41" s="346" t="s">
        <v>10</v>
      </c>
      <c r="AA41" s="347"/>
      <c r="AB41" s="347"/>
      <c r="AC41" s="348"/>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43058</v>
      </c>
      <c r="C42" s="58"/>
      <c r="D42" s="102"/>
      <c r="E42" s="102"/>
      <c r="F42" s="102"/>
      <c r="G42" s="102"/>
      <c r="H42" s="102"/>
      <c r="I42" s="193"/>
      <c r="J42" s="105"/>
      <c r="K42" s="102"/>
      <c r="L42" s="102"/>
      <c r="M42" s="102"/>
      <c r="N42" s="102"/>
      <c r="O42" s="102"/>
      <c r="P42" s="102"/>
      <c r="Q42" s="102"/>
      <c r="R42" s="104"/>
      <c r="T42" s="113"/>
      <c r="U42" s="230"/>
      <c r="V42" s="228"/>
      <c r="W42" s="2"/>
      <c r="Y42" s="40">
        <v>199</v>
      </c>
      <c r="Z42" s="346" t="s">
        <v>13</v>
      </c>
      <c r="AA42" s="347"/>
      <c r="AB42" s="347"/>
      <c r="AC42" s="348"/>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43059</v>
      </c>
      <c r="C43" s="58"/>
      <c r="D43" s="102"/>
      <c r="E43" s="102"/>
      <c r="F43" s="102"/>
      <c r="G43" s="102"/>
      <c r="H43" s="102"/>
      <c r="I43" s="193"/>
      <c r="J43" s="105"/>
      <c r="K43" s="102"/>
      <c r="L43" s="102"/>
      <c r="M43" s="102"/>
      <c r="N43" s="102"/>
      <c r="O43" s="102"/>
      <c r="P43" s="102"/>
      <c r="Q43" s="102"/>
      <c r="R43" s="104"/>
      <c r="T43" s="113"/>
      <c r="U43" s="230"/>
      <c r="V43" s="228"/>
      <c r="Y43" s="40">
        <v>196</v>
      </c>
      <c r="Z43" s="346" t="s">
        <v>66</v>
      </c>
      <c r="AA43" s="347"/>
      <c r="AB43" s="347"/>
      <c r="AC43" s="348"/>
      <c r="AD43" s="15" t="s">
        <v>65</v>
      </c>
      <c r="AE43" s="14">
        <f>SUMIFS(Q:Q,R:R,"AL",B:B,"&lt;&gt;0")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43060</v>
      </c>
      <c r="C44" s="58"/>
      <c r="D44" s="102"/>
      <c r="E44" s="102"/>
      <c r="F44" s="102"/>
      <c r="G44" s="102"/>
      <c r="H44" s="102"/>
      <c r="I44" s="193"/>
      <c r="J44" s="105"/>
      <c r="K44" s="102"/>
      <c r="L44" s="102"/>
      <c r="M44" s="102"/>
      <c r="N44" s="102"/>
      <c r="O44" s="102"/>
      <c r="P44" s="102"/>
      <c r="Q44" s="102"/>
      <c r="R44" s="104"/>
      <c r="T44" s="113"/>
      <c r="U44" s="230"/>
      <c r="V44" s="228"/>
      <c r="Y44" s="173">
        <v>197</v>
      </c>
      <c r="Z44" s="238" t="s">
        <v>226</v>
      </c>
      <c r="AA44" s="239"/>
      <c r="AB44" s="239"/>
      <c r="AC44" s="240"/>
      <c r="AD44" s="174" t="s">
        <v>224</v>
      </c>
      <c r="AE44" s="175">
        <f>SUMIFS(Q:Q,R:R,"DR",B:B,"&lt;&gt;0")</f>
        <v>0</v>
      </c>
      <c r="AF44" s="176">
        <f t="shared" ref="AF44:AF49" si="26">AE44</f>
        <v>0</v>
      </c>
      <c r="AI44" s="71"/>
      <c r="AJ44" s="56" t="s">
        <v>29</v>
      </c>
      <c r="AK44" s="59">
        <f t="shared" si="24"/>
        <v>0</v>
      </c>
      <c r="AL44" s="59">
        <f t="shared" si="25"/>
        <v>0</v>
      </c>
      <c r="AM44" s="59">
        <f t="shared" si="21"/>
        <v>0</v>
      </c>
      <c r="AN44" s="59">
        <f t="shared" si="22"/>
        <v>0</v>
      </c>
      <c r="AO44" s="70"/>
    </row>
    <row r="45" spans="1:41" s="3" customFormat="1" ht="13.5" thickBot="1">
      <c r="A45" s="53" t="s">
        <v>30</v>
      </c>
      <c r="B45" s="63">
        <f t="shared" si="23"/>
        <v>43061</v>
      </c>
      <c r="C45" s="58"/>
      <c r="D45" s="102"/>
      <c r="E45" s="102"/>
      <c r="F45" s="102"/>
      <c r="G45" s="102"/>
      <c r="H45" s="102"/>
      <c r="I45" s="193"/>
      <c r="J45" s="105"/>
      <c r="K45" s="102"/>
      <c r="L45" s="102"/>
      <c r="M45" s="102"/>
      <c r="N45" s="102"/>
      <c r="O45" s="102"/>
      <c r="P45" s="102"/>
      <c r="Q45" s="102"/>
      <c r="R45" s="104"/>
      <c r="T45" s="113"/>
      <c r="U45" s="230"/>
      <c r="V45" s="228"/>
      <c r="Y45" s="180"/>
      <c r="Z45" s="223" t="s">
        <v>98</v>
      </c>
      <c r="AA45" s="224"/>
      <c r="AB45" s="224"/>
      <c r="AC45" s="225"/>
      <c r="AD45" s="157" t="s">
        <v>97</v>
      </c>
      <c r="AE45" s="181">
        <f>SUMIFS(Q:Q,R:R,"CL",B:B,"&lt;&gt;0")</f>
        <v>0</v>
      </c>
      <c r="AF45" s="182">
        <f t="shared" si="26"/>
        <v>0</v>
      </c>
      <c r="AI45" s="71"/>
      <c r="AJ45" s="56" t="s">
        <v>30</v>
      </c>
      <c r="AK45" s="59">
        <f t="shared" si="24"/>
        <v>0</v>
      </c>
      <c r="AL45" s="59">
        <f t="shared" si="25"/>
        <v>0</v>
      </c>
      <c r="AM45" s="59">
        <f t="shared" si="21"/>
        <v>0</v>
      </c>
      <c r="AN45" s="59">
        <f t="shared" si="22"/>
        <v>0</v>
      </c>
      <c r="AO45" s="70"/>
    </row>
    <row r="46" spans="1:41" s="3" customFormat="1" ht="13.5" thickTop="1">
      <c r="A46" s="53" t="s">
        <v>31</v>
      </c>
      <c r="B46" s="63">
        <f t="shared" si="23"/>
        <v>43062</v>
      </c>
      <c r="C46" s="58"/>
      <c r="D46" s="102"/>
      <c r="E46" s="102"/>
      <c r="F46" s="102"/>
      <c r="G46" s="102"/>
      <c r="H46" s="102"/>
      <c r="I46" s="193"/>
      <c r="J46" s="105"/>
      <c r="K46" s="102"/>
      <c r="L46" s="102"/>
      <c r="M46" s="102"/>
      <c r="N46" s="102"/>
      <c r="O46" s="102"/>
      <c r="P46" s="102"/>
      <c r="Q46" s="102"/>
      <c r="R46" s="104"/>
      <c r="T46" s="113"/>
      <c r="U46" s="230"/>
      <c r="V46" s="228"/>
      <c r="Y46" s="96">
        <v>185</v>
      </c>
      <c r="Z46" s="354" t="s">
        <v>111</v>
      </c>
      <c r="AA46" s="355"/>
      <c r="AB46" s="355"/>
      <c r="AC46" s="356"/>
      <c r="AD46" s="97" t="s">
        <v>110</v>
      </c>
      <c r="AE46" s="90">
        <f>SUM(U13+U25+U37+U49+U61)</f>
        <v>0</v>
      </c>
      <c r="AF46" s="86">
        <f t="shared" si="26"/>
        <v>0</v>
      </c>
      <c r="AI46" s="71"/>
      <c r="AJ46" s="56" t="s">
        <v>31</v>
      </c>
      <c r="AK46" s="59">
        <f t="shared" si="24"/>
        <v>0</v>
      </c>
      <c r="AL46" s="59">
        <f t="shared" si="25"/>
        <v>0</v>
      </c>
      <c r="AM46" s="59">
        <f t="shared" si="21"/>
        <v>0</v>
      </c>
      <c r="AN46" s="59">
        <f t="shared" si="22"/>
        <v>0</v>
      </c>
      <c r="AO46" s="70"/>
    </row>
    <row r="47" spans="1:41" s="3" customFormat="1" ht="13.5" thickBot="1">
      <c r="A47" s="53" t="s">
        <v>32</v>
      </c>
      <c r="B47" s="63">
        <f t="shared" si="23"/>
        <v>43063</v>
      </c>
      <c r="C47" s="58"/>
      <c r="D47" s="102"/>
      <c r="E47" s="102"/>
      <c r="F47" s="102"/>
      <c r="G47" s="102"/>
      <c r="H47" s="102"/>
      <c r="I47" s="193"/>
      <c r="J47" s="105"/>
      <c r="K47" s="102"/>
      <c r="L47" s="102"/>
      <c r="M47" s="102"/>
      <c r="N47" s="102"/>
      <c r="O47" s="102"/>
      <c r="P47" s="102"/>
      <c r="Q47" s="102"/>
      <c r="R47" s="104"/>
      <c r="T47" s="113"/>
      <c r="U47" s="230"/>
      <c r="V47" s="228"/>
      <c r="Y47" s="173">
        <v>186</v>
      </c>
      <c r="Z47" s="366" t="s">
        <v>105</v>
      </c>
      <c r="AA47" s="367"/>
      <c r="AB47" s="367"/>
      <c r="AC47" s="368"/>
      <c r="AD47" s="174" t="s">
        <v>85</v>
      </c>
      <c r="AE47" s="175">
        <f>SUM(T13+T25+T37+T49+T61)</f>
        <v>0</v>
      </c>
      <c r="AF47" s="176">
        <f t="shared" si="26"/>
        <v>0</v>
      </c>
      <c r="AI47" s="71"/>
      <c r="AJ47" s="56" t="s">
        <v>32</v>
      </c>
      <c r="AK47" s="59">
        <f t="shared" si="24"/>
        <v>0</v>
      </c>
      <c r="AL47" s="59">
        <f t="shared" si="25"/>
        <v>0</v>
      </c>
      <c r="AM47" s="59">
        <f t="shared" si="21"/>
        <v>0</v>
      </c>
      <c r="AN47" s="59">
        <f t="shared" si="22"/>
        <v>0</v>
      </c>
      <c r="AO47" s="70"/>
    </row>
    <row r="48" spans="1:41" s="3" customFormat="1" ht="13.5" thickTop="1">
      <c r="A48" s="53" t="s">
        <v>33</v>
      </c>
      <c r="B48" s="63">
        <f t="shared" si="23"/>
        <v>43064</v>
      </c>
      <c r="C48" s="58"/>
      <c r="D48" s="102"/>
      <c r="E48" s="102"/>
      <c r="F48" s="102"/>
      <c r="G48" s="102"/>
      <c r="H48" s="102"/>
      <c r="I48" s="193"/>
      <c r="J48" s="105"/>
      <c r="K48" s="102"/>
      <c r="L48" s="102"/>
      <c r="M48" s="102"/>
      <c r="N48" s="102"/>
      <c r="O48" s="102"/>
      <c r="P48" s="102"/>
      <c r="Q48" s="102"/>
      <c r="R48" s="104"/>
      <c r="T48" s="113"/>
      <c r="U48" s="230"/>
      <c r="V48" s="228"/>
      <c r="Y48" s="185" t="s">
        <v>72</v>
      </c>
      <c r="Z48" s="369" t="s">
        <v>86</v>
      </c>
      <c r="AA48" s="370"/>
      <c r="AB48" s="370"/>
      <c r="AC48" s="371"/>
      <c r="AD48" s="186" t="s">
        <v>95</v>
      </c>
      <c r="AE48" s="187">
        <f>SUMIFS(Q:Q,R:R,"LW",B:B,"&lt;&gt;0")</f>
        <v>0</v>
      </c>
      <c r="AF48" s="188">
        <f t="shared" si="26"/>
        <v>0</v>
      </c>
      <c r="AI48" s="71"/>
      <c r="AJ48" s="56" t="s">
        <v>33</v>
      </c>
      <c r="AK48" s="59">
        <f t="shared" si="24"/>
        <v>0</v>
      </c>
      <c r="AL48" s="59">
        <f t="shared" si="25"/>
        <v>0</v>
      </c>
      <c r="AM48" s="59">
        <f t="shared" si="21"/>
        <v>0</v>
      </c>
      <c r="AN48" s="59">
        <f t="shared" si="22"/>
        <v>0</v>
      </c>
      <c r="AO48" s="70"/>
    </row>
    <row r="49" spans="1:41" s="3" customFormat="1" ht="13.5" thickBot="1">
      <c r="A49" s="62" t="s">
        <v>34</v>
      </c>
      <c r="B49" s="52"/>
      <c r="C49" s="61">
        <f>SUMIF($B42:$B48,"&lt;&gt;0",C42:C48)</f>
        <v>0</v>
      </c>
      <c r="D49" s="61">
        <f t="shared" ref="D49:Q49" si="27">SUMIF($B42:$B48,"&lt;&gt;0",D42:D48)</f>
        <v>0</v>
      </c>
      <c r="E49" s="61">
        <f t="shared" si="27"/>
        <v>0</v>
      </c>
      <c r="F49" s="61">
        <f t="shared" si="27"/>
        <v>0</v>
      </c>
      <c r="G49" s="61">
        <f t="shared" si="27"/>
        <v>0</v>
      </c>
      <c r="H49" s="61">
        <f t="shared" si="27"/>
        <v>0</v>
      </c>
      <c r="I49" s="101">
        <f t="shared" si="27"/>
        <v>0</v>
      </c>
      <c r="J49" s="101">
        <f t="shared" si="27"/>
        <v>0</v>
      </c>
      <c r="K49" s="61">
        <f t="shared" si="27"/>
        <v>0</v>
      </c>
      <c r="L49" s="61">
        <f t="shared" si="27"/>
        <v>0</v>
      </c>
      <c r="M49" s="61">
        <f t="shared" si="27"/>
        <v>0</v>
      </c>
      <c r="N49" s="61">
        <f t="shared" si="27"/>
        <v>0</v>
      </c>
      <c r="O49" s="61">
        <f t="shared" si="27"/>
        <v>0</v>
      </c>
      <c r="P49" s="61">
        <f t="shared" si="27"/>
        <v>0</v>
      </c>
      <c r="Q49" s="61">
        <f t="shared" si="27"/>
        <v>0</v>
      </c>
      <c r="R49" s="61"/>
      <c r="T49" s="114">
        <f>SUMIF($B42:$B48,"&lt;&gt;0",T42:T48)</f>
        <v>0</v>
      </c>
      <c r="U49" s="231">
        <f>SUMIF($B42:$B48,"&lt;&gt;0",U42:U48)</f>
        <v>0</v>
      </c>
      <c r="V49" s="231">
        <f>SUMIF($B42:$B48,"&lt;&gt;0",V42:V48)</f>
        <v>0</v>
      </c>
      <c r="Y49" s="184" t="s">
        <v>112</v>
      </c>
      <c r="Z49" s="351" t="s">
        <v>113</v>
      </c>
      <c r="AA49" s="352"/>
      <c r="AB49" s="352"/>
      <c r="AC49" s="353"/>
      <c r="AD49" s="87" t="s">
        <v>114</v>
      </c>
      <c r="AE49" s="233">
        <f>SUM(V13+V25+V37+V49+V61)</f>
        <v>0</v>
      </c>
      <c r="AF49" s="85">
        <f t="shared" si="26"/>
        <v>0</v>
      </c>
      <c r="AI49" s="71"/>
      <c r="AJ49" s="56" t="s">
        <v>34</v>
      </c>
      <c r="AK49" s="207">
        <f>SUM(AK42:AK48)</f>
        <v>0</v>
      </c>
      <c r="AL49" s="207">
        <f t="shared" ref="AL49:AN49" si="28">SUM(AL42:AL48)</f>
        <v>0</v>
      </c>
      <c r="AM49" s="207">
        <f t="shared" si="28"/>
        <v>0</v>
      </c>
      <c r="AN49" s="207">
        <f t="shared" si="28"/>
        <v>0</v>
      </c>
      <c r="AO49" s="70"/>
    </row>
    <row r="50" spans="1:41" s="3" customFormat="1" ht="14.25" thickTop="1" thickBot="1">
      <c r="A50" s="2"/>
      <c r="B50" s="2"/>
      <c r="C50" s="2"/>
      <c r="D50" s="2"/>
      <c r="E50" s="2"/>
      <c r="F50" s="2"/>
      <c r="G50" s="2"/>
      <c r="H50" s="2"/>
      <c r="I50" s="2"/>
      <c r="J50" s="2"/>
      <c r="K50" s="2"/>
      <c r="L50" s="2"/>
      <c r="M50" s="2"/>
      <c r="N50" s="2"/>
      <c r="O50" s="2"/>
      <c r="P50" s="2"/>
      <c r="Q50" s="2"/>
      <c r="R50" s="2"/>
      <c r="Y50" s="17"/>
      <c r="Z50" s="372"/>
      <c r="AA50" s="372"/>
      <c r="AB50" s="4" t="s">
        <v>54</v>
      </c>
      <c r="AC50" s="4"/>
      <c r="AD50" s="4"/>
      <c r="AE50" s="183">
        <f>SUM(AE21:AE49)</f>
        <v>0</v>
      </c>
      <c r="AF50" s="85">
        <f>SUM(AF21:AF49)</f>
        <v>0</v>
      </c>
      <c r="AI50" s="71"/>
      <c r="AJ50" s="70"/>
      <c r="AK50" s="70"/>
      <c r="AL50" s="70"/>
      <c r="AM50" s="70"/>
      <c r="AN50" s="70"/>
      <c r="AO50" s="70"/>
    </row>
    <row r="51" spans="1:41" s="3" customFormat="1" ht="14.25" thickTop="1" thickBot="1">
      <c r="Y51" s="50" t="s">
        <v>44</v>
      </c>
      <c r="Z51" s="18"/>
      <c r="AB51" s="1" t="s">
        <v>56</v>
      </c>
      <c r="AI51" s="71"/>
      <c r="AJ51" s="70"/>
      <c r="AK51" s="70"/>
      <c r="AL51" s="70"/>
      <c r="AM51" s="70"/>
      <c r="AN51" s="70"/>
      <c r="AO51" s="70"/>
    </row>
    <row r="52" spans="1:41" ht="13.5" customHeight="1" thickTop="1" thickBot="1">
      <c r="A52" s="334" t="s">
        <v>36</v>
      </c>
      <c r="B52" s="334"/>
      <c r="C52" s="335" t="s">
        <v>185</v>
      </c>
      <c r="D52" s="336"/>
      <c r="E52" s="336"/>
      <c r="F52" s="336"/>
      <c r="G52" s="336"/>
      <c r="H52" s="337"/>
      <c r="I52" s="338" t="s">
        <v>184</v>
      </c>
      <c r="J52" s="339"/>
      <c r="K52" s="340" t="s">
        <v>104</v>
      </c>
      <c r="L52" s="341"/>
      <c r="M52" s="341"/>
      <c r="N52" s="341"/>
      <c r="O52" s="341"/>
      <c r="P52" s="341"/>
      <c r="Q52" s="341"/>
      <c r="R52" s="342"/>
      <c r="S52" s="3"/>
      <c r="T52" s="343" t="s">
        <v>115</v>
      </c>
      <c r="U52" s="344"/>
      <c r="V52" s="345"/>
      <c r="W52" s="3"/>
      <c r="X52" s="3"/>
      <c r="Y52" s="3"/>
      <c r="Z52" s="3"/>
      <c r="AA52" s="3"/>
      <c r="AB52" s="3"/>
      <c r="AC52" s="3"/>
      <c r="AD52" s="3"/>
      <c r="AE52" s="3"/>
      <c r="AF52" s="3"/>
      <c r="AG52" s="3"/>
      <c r="AH52" s="3"/>
      <c r="AI52" s="71"/>
      <c r="AJ52" s="54" t="s">
        <v>22</v>
      </c>
      <c r="AK52" s="312" t="s">
        <v>78</v>
      </c>
      <c r="AL52" s="313"/>
      <c r="AM52" s="313"/>
      <c r="AN52" s="314"/>
      <c r="AO52" s="70"/>
    </row>
    <row r="53" spans="1:41" ht="12.75" customHeight="1" thickTop="1">
      <c r="A53" s="54" t="s">
        <v>25</v>
      </c>
      <c r="B53" s="55" t="s">
        <v>26</v>
      </c>
      <c r="C53" s="54" t="s">
        <v>77</v>
      </c>
      <c r="D53" s="54" t="s">
        <v>88</v>
      </c>
      <c r="E53" s="54" t="s">
        <v>89</v>
      </c>
      <c r="F53" s="54" t="s">
        <v>90</v>
      </c>
      <c r="G53" s="54" t="s">
        <v>99</v>
      </c>
      <c r="H53" s="220" t="s">
        <v>100</v>
      </c>
      <c r="I53" s="195" t="s">
        <v>102</v>
      </c>
      <c r="J53" s="194" t="s">
        <v>84</v>
      </c>
      <c r="K53" s="54" t="s">
        <v>183</v>
      </c>
      <c r="L53" s="221" t="s">
        <v>5</v>
      </c>
      <c r="M53" s="54" t="s">
        <v>7</v>
      </c>
      <c r="N53" s="54" t="s">
        <v>14</v>
      </c>
      <c r="O53" s="54" t="s">
        <v>11</v>
      </c>
      <c r="P53" s="54" t="s">
        <v>47</v>
      </c>
      <c r="Q53" s="312" t="s">
        <v>94</v>
      </c>
      <c r="R53" s="314"/>
      <c r="S53" s="1"/>
      <c r="T53" s="112" t="s">
        <v>85</v>
      </c>
      <c r="U53" s="229" t="s">
        <v>110</v>
      </c>
      <c r="V53" s="227" t="s">
        <v>114</v>
      </c>
      <c r="X53" s="154"/>
      <c r="Y53" s="21"/>
      <c r="Z53" s="21"/>
      <c r="AA53" s="21"/>
      <c r="AB53" s="21"/>
      <c r="AC53" s="21"/>
      <c r="AD53" s="21"/>
      <c r="AE53" s="21"/>
      <c r="AF53" s="21"/>
      <c r="AG53" s="22"/>
      <c r="AH53" s="3"/>
      <c r="AI53" s="71"/>
      <c r="AJ53" s="54" t="s">
        <v>25</v>
      </c>
      <c r="AK53" s="54" t="s">
        <v>79</v>
      </c>
      <c r="AL53" s="54" t="s">
        <v>80</v>
      </c>
      <c r="AM53" s="54" t="s">
        <v>85</v>
      </c>
      <c r="AN53" s="54" t="s">
        <v>89</v>
      </c>
      <c r="AO53" s="70"/>
    </row>
    <row r="54" spans="1:41">
      <c r="A54" s="53" t="s">
        <v>27</v>
      </c>
      <c r="B54" s="63">
        <f>IF(B48&lt;&gt;0,IF(SUM(B48+1)&gt;$AE$10,0, SUM(B48+1)),0)</f>
        <v>43065</v>
      </c>
      <c r="C54" s="58"/>
      <c r="D54" s="102"/>
      <c r="E54" s="102"/>
      <c r="F54" s="102"/>
      <c r="G54" s="102"/>
      <c r="H54" s="102"/>
      <c r="I54" s="193"/>
      <c r="J54" s="105"/>
      <c r="K54" s="102"/>
      <c r="L54" s="102"/>
      <c r="M54" s="102"/>
      <c r="N54" s="102"/>
      <c r="O54" s="102"/>
      <c r="P54" s="102"/>
      <c r="Q54" s="102"/>
      <c r="R54" s="104"/>
      <c r="S54" s="3"/>
      <c r="T54" s="113"/>
      <c r="U54" s="230"/>
      <c r="V54" s="228"/>
      <c r="X54" s="23"/>
      <c r="Y54" s="3"/>
      <c r="Z54" s="3"/>
      <c r="AA54" s="3"/>
      <c r="AB54" s="3"/>
      <c r="AC54" s="3"/>
      <c r="AD54" s="3"/>
      <c r="AE54" s="3"/>
      <c r="AF54" s="3"/>
      <c r="AG54" s="24"/>
      <c r="AH54" s="3"/>
      <c r="AI54" s="71"/>
      <c r="AJ54" s="56" t="s">
        <v>27</v>
      </c>
      <c r="AK54" s="59">
        <f>I54</f>
        <v>0</v>
      </c>
      <c r="AL54" s="59">
        <f>K54</f>
        <v>0</v>
      </c>
      <c r="AM54" s="59">
        <f t="shared" ref="AM54:AM60" si="29">IF($U$13&gt;0,T54,0)</f>
        <v>0</v>
      </c>
      <c r="AN54" s="59">
        <f t="shared" ref="AN54:AN60" si="30">IF(E54&gt;8,8,E54)</f>
        <v>0</v>
      </c>
      <c r="AO54" s="70"/>
    </row>
    <row r="55" spans="1:41">
      <c r="A55" s="53" t="s">
        <v>28</v>
      </c>
      <c r="B55" s="63">
        <f t="shared" ref="B55:B60" si="31">IF(B54&lt;&gt;0,IF(SUM(B54+1)&gt;$AE$10,0, SUM(B54+1)),0)</f>
        <v>43066</v>
      </c>
      <c r="C55" s="58"/>
      <c r="D55" s="102"/>
      <c r="E55" s="102"/>
      <c r="F55" s="102"/>
      <c r="G55" s="102"/>
      <c r="H55" s="102"/>
      <c r="I55" s="193"/>
      <c r="J55" s="105"/>
      <c r="K55" s="102"/>
      <c r="L55" s="102"/>
      <c r="M55" s="102"/>
      <c r="N55" s="102"/>
      <c r="O55" s="102"/>
      <c r="P55" s="102"/>
      <c r="Q55" s="102"/>
      <c r="R55" s="104"/>
      <c r="S55" s="3"/>
      <c r="T55" s="113"/>
      <c r="U55" s="230"/>
      <c r="V55" s="228"/>
      <c r="X55" s="23"/>
      <c r="Y55" s="33"/>
      <c r="Z55" s="33"/>
      <c r="AA55" s="33"/>
      <c r="AB55" s="33"/>
      <c r="AC55" s="33"/>
      <c r="AD55" s="33"/>
      <c r="AE55" s="33"/>
      <c r="AF55" s="34"/>
      <c r="AG55" s="24"/>
      <c r="AH55" s="4"/>
      <c r="AI55" s="71"/>
      <c r="AJ55" s="56" t="s">
        <v>28</v>
      </c>
      <c r="AK55" s="59">
        <f t="shared" ref="AK55:AK60" si="32">I55</f>
        <v>0</v>
      </c>
      <c r="AL55" s="59">
        <f t="shared" ref="AL55:AL60" si="33">K55</f>
        <v>0</v>
      </c>
      <c r="AM55" s="59">
        <f t="shared" si="29"/>
        <v>0</v>
      </c>
      <c r="AN55" s="59">
        <f t="shared" si="30"/>
        <v>0</v>
      </c>
      <c r="AO55" s="70"/>
    </row>
    <row r="56" spans="1:41">
      <c r="A56" s="53" t="s">
        <v>29</v>
      </c>
      <c r="B56" s="63">
        <f t="shared" si="31"/>
        <v>43067</v>
      </c>
      <c r="C56" s="58"/>
      <c r="D56" s="102"/>
      <c r="E56" s="102"/>
      <c r="F56" s="102"/>
      <c r="G56" s="102"/>
      <c r="H56" s="102"/>
      <c r="I56" s="193"/>
      <c r="J56" s="105"/>
      <c r="K56" s="102"/>
      <c r="L56" s="102"/>
      <c r="M56" s="102"/>
      <c r="N56" s="102"/>
      <c r="O56" s="102"/>
      <c r="P56" s="102"/>
      <c r="Q56" s="102"/>
      <c r="R56" s="104"/>
      <c r="S56" s="3"/>
      <c r="T56" s="113"/>
      <c r="U56" s="230"/>
      <c r="V56" s="228"/>
      <c r="X56" s="23"/>
      <c r="Y56" s="3" t="s">
        <v>37</v>
      </c>
      <c r="Z56" s="3"/>
      <c r="AA56" s="3"/>
      <c r="AB56" s="3"/>
      <c r="AC56" s="3"/>
      <c r="AD56" s="3"/>
      <c r="AE56" s="3" t="s">
        <v>26</v>
      </c>
      <c r="AF56" s="3"/>
      <c r="AG56" s="24"/>
      <c r="AH56" s="4"/>
      <c r="AI56" s="71"/>
      <c r="AJ56" s="56" t="s">
        <v>29</v>
      </c>
      <c r="AK56" s="59">
        <f t="shared" si="32"/>
        <v>0</v>
      </c>
      <c r="AL56" s="59">
        <f t="shared" si="33"/>
        <v>0</v>
      </c>
      <c r="AM56" s="59">
        <f t="shared" si="29"/>
        <v>0</v>
      </c>
      <c r="AN56" s="59">
        <f t="shared" si="30"/>
        <v>0</v>
      </c>
      <c r="AO56" s="70"/>
    </row>
    <row r="57" spans="1:41">
      <c r="A57" s="53" t="s">
        <v>30</v>
      </c>
      <c r="B57" s="63">
        <f t="shared" si="31"/>
        <v>43068</v>
      </c>
      <c r="C57" s="58"/>
      <c r="D57" s="102"/>
      <c r="E57" s="102"/>
      <c r="F57" s="102"/>
      <c r="G57" s="102"/>
      <c r="H57" s="102"/>
      <c r="I57" s="193"/>
      <c r="J57" s="105"/>
      <c r="K57" s="102"/>
      <c r="L57" s="102"/>
      <c r="M57" s="102"/>
      <c r="N57" s="102"/>
      <c r="O57" s="102"/>
      <c r="P57" s="102"/>
      <c r="Q57" s="102"/>
      <c r="R57" s="104"/>
      <c r="S57" s="3"/>
      <c r="T57" s="113"/>
      <c r="U57" s="230"/>
      <c r="V57" s="228"/>
      <c r="X57" s="23"/>
      <c r="Y57" s="375" t="s">
        <v>82</v>
      </c>
      <c r="Z57" s="375"/>
      <c r="AA57" s="375"/>
      <c r="AB57" s="375"/>
      <c r="AC57" s="375"/>
      <c r="AD57" s="375"/>
      <c r="AE57" s="375"/>
      <c r="AF57" s="375"/>
      <c r="AG57" s="25"/>
      <c r="AH57" s="3"/>
      <c r="AI57" s="71"/>
      <c r="AJ57" s="56" t="s">
        <v>30</v>
      </c>
      <c r="AK57" s="59">
        <f t="shared" si="32"/>
        <v>0</v>
      </c>
      <c r="AL57" s="59">
        <f t="shared" si="33"/>
        <v>0</v>
      </c>
      <c r="AM57" s="59">
        <f t="shared" si="29"/>
        <v>0</v>
      </c>
      <c r="AN57" s="59">
        <f t="shared" si="30"/>
        <v>0</v>
      </c>
      <c r="AO57" s="70"/>
    </row>
    <row r="58" spans="1:41">
      <c r="A58" s="53" t="s">
        <v>31</v>
      </c>
      <c r="B58" s="63">
        <f t="shared" si="31"/>
        <v>43069</v>
      </c>
      <c r="C58" s="58"/>
      <c r="D58" s="102"/>
      <c r="E58" s="102"/>
      <c r="F58" s="102"/>
      <c r="G58" s="102"/>
      <c r="H58" s="102"/>
      <c r="I58" s="193"/>
      <c r="J58" s="105"/>
      <c r="K58" s="102"/>
      <c r="L58" s="102"/>
      <c r="M58" s="102"/>
      <c r="N58" s="102"/>
      <c r="O58" s="102"/>
      <c r="P58" s="102"/>
      <c r="Q58" s="102"/>
      <c r="R58" s="104"/>
      <c r="S58" s="3"/>
      <c r="T58" s="113"/>
      <c r="U58" s="230"/>
      <c r="V58" s="228"/>
      <c r="X58" s="23"/>
      <c r="Y58" s="375"/>
      <c r="Z58" s="375"/>
      <c r="AA58" s="375"/>
      <c r="AB58" s="375"/>
      <c r="AC58" s="375"/>
      <c r="AD58" s="375"/>
      <c r="AE58" s="375"/>
      <c r="AF58" s="375"/>
      <c r="AG58" s="25"/>
      <c r="AH58" s="3"/>
      <c r="AI58" s="71"/>
      <c r="AJ58" s="56" t="s">
        <v>31</v>
      </c>
      <c r="AK58" s="59">
        <f t="shared" si="32"/>
        <v>0</v>
      </c>
      <c r="AL58" s="59">
        <f t="shared" si="33"/>
        <v>0</v>
      </c>
      <c r="AM58" s="59">
        <f t="shared" si="29"/>
        <v>0</v>
      </c>
      <c r="AN58" s="59">
        <f t="shared" si="30"/>
        <v>0</v>
      </c>
      <c r="AO58" s="70"/>
    </row>
    <row r="59" spans="1:41">
      <c r="A59" s="53" t="s">
        <v>32</v>
      </c>
      <c r="B59" s="63">
        <f t="shared" si="31"/>
        <v>43070</v>
      </c>
      <c r="C59" s="58"/>
      <c r="D59" s="102"/>
      <c r="E59" s="102"/>
      <c r="F59" s="102"/>
      <c r="G59" s="102"/>
      <c r="H59" s="102"/>
      <c r="I59" s="193"/>
      <c r="J59" s="105"/>
      <c r="K59" s="102"/>
      <c r="L59" s="102"/>
      <c r="M59" s="102"/>
      <c r="N59" s="102"/>
      <c r="O59" s="102"/>
      <c r="P59" s="102"/>
      <c r="Q59" s="102"/>
      <c r="R59" s="104"/>
      <c r="S59" s="3"/>
      <c r="T59" s="113"/>
      <c r="U59" s="230"/>
      <c r="V59" s="228"/>
      <c r="X59" s="23"/>
      <c r="Y59" s="3"/>
      <c r="Z59" s="3"/>
      <c r="AA59" s="3"/>
      <c r="AB59" s="3"/>
      <c r="AC59" s="3"/>
      <c r="AD59" s="3"/>
      <c r="AE59" s="3"/>
      <c r="AF59" s="3"/>
      <c r="AG59" s="24"/>
      <c r="AH59" s="3"/>
      <c r="AI59" s="71"/>
      <c r="AJ59" s="56" t="s">
        <v>32</v>
      </c>
      <c r="AK59" s="59">
        <f t="shared" si="32"/>
        <v>0</v>
      </c>
      <c r="AL59" s="59">
        <f t="shared" si="33"/>
        <v>0</v>
      </c>
      <c r="AM59" s="59">
        <f t="shared" si="29"/>
        <v>0</v>
      </c>
      <c r="AN59" s="59">
        <f t="shared" si="30"/>
        <v>0</v>
      </c>
      <c r="AO59" s="70"/>
    </row>
    <row r="60" spans="1:41">
      <c r="A60" s="53" t="s">
        <v>33</v>
      </c>
      <c r="B60" s="63">
        <f t="shared" si="31"/>
        <v>43071</v>
      </c>
      <c r="C60" s="58"/>
      <c r="D60" s="102"/>
      <c r="E60" s="102"/>
      <c r="F60" s="102"/>
      <c r="G60" s="102"/>
      <c r="H60" s="102"/>
      <c r="I60" s="193"/>
      <c r="J60" s="105"/>
      <c r="K60" s="102"/>
      <c r="L60" s="102"/>
      <c r="M60" s="102"/>
      <c r="N60" s="102"/>
      <c r="O60" s="102"/>
      <c r="P60" s="102"/>
      <c r="Q60" s="102"/>
      <c r="R60" s="104"/>
      <c r="S60" s="3"/>
      <c r="T60" s="113"/>
      <c r="U60" s="230"/>
      <c r="V60" s="228"/>
      <c r="X60" s="23"/>
      <c r="Y60" s="3"/>
      <c r="Z60" s="3"/>
      <c r="AA60" s="3"/>
      <c r="AB60" s="3"/>
      <c r="AC60" s="3"/>
      <c r="AD60" s="3"/>
      <c r="AE60" s="3"/>
      <c r="AF60" s="3"/>
      <c r="AG60" s="24"/>
      <c r="AH60" s="3"/>
      <c r="AI60" s="71"/>
      <c r="AJ60" s="56" t="s">
        <v>33</v>
      </c>
      <c r="AK60" s="59">
        <f t="shared" si="32"/>
        <v>0</v>
      </c>
      <c r="AL60" s="59">
        <f t="shared" si="33"/>
        <v>0</v>
      </c>
      <c r="AM60" s="59">
        <f t="shared" si="29"/>
        <v>0</v>
      </c>
      <c r="AN60" s="59">
        <f t="shared" si="30"/>
        <v>0</v>
      </c>
      <c r="AO60" s="70"/>
    </row>
    <row r="61" spans="1:41">
      <c r="A61" s="383" t="s">
        <v>34</v>
      </c>
      <c r="B61" s="384"/>
      <c r="C61" s="61">
        <f>SUMIF($B54:$B60,"&lt;&gt;0",C54:C60)</f>
        <v>0</v>
      </c>
      <c r="D61" s="61">
        <f>SUMIF($B54:$B60,"&lt;&gt;0",D54:D60)</f>
        <v>0</v>
      </c>
      <c r="E61" s="61">
        <f t="shared" ref="E61:Q61" si="34">SUMIF($B54:$B60,"&lt;&gt;0",E54:E60)</f>
        <v>0</v>
      </c>
      <c r="F61" s="61">
        <f t="shared" si="34"/>
        <v>0</v>
      </c>
      <c r="G61" s="61">
        <f t="shared" si="34"/>
        <v>0</v>
      </c>
      <c r="H61" s="61">
        <f t="shared" si="34"/>
        <v>0</v>
      </c>
      <c r="I61" s="101">
        <f>SUMIF($B54:$B60,"&lt;&gt;0",I54:I60)</f>
        <v>0</v>
      </c>
      <c r="J61" s="101">
        <f t="shared" si="34"/>
        <v>0</v>
      </c>
      <c r="K61" s="61">
        <f t="shared" si="34"/>
        <v>0</v>
      </c>
      <c r="L61" s="61">
        <f t="shared" si="34"/>
        <v>0</v>
      </c>
      <c r="M61" s="61">
        <f t="shared" si="34"/>
        <v>0</v>
      </c>
      <c r="N61" s="61">
        <f t="shared" si="34"/>
        <v>0</v>
      </c>
      <c r="O61" s="61">
        <f t="shared" si="34"/>
        <v>0</v>
      </c>
      <c r="P61" s="61">
        <f t="shared" si="34"/>
        <v>0</v>
      </c>
      <c r="Q61" s="61">
        <f t="shared" si="34"/>
        <v>0</v>
      </c>
      <c r="R61" s="61"/>
      <c r="T61" s="114">
        <f>SUMIF($B54:$B60,"&lt;&gt;0",T54:T60)</f>
        <v>0</v>
      </c>
      <c r="U61" s="231">
        <f>SUMIF($B54:$B60,"&lt;&gt;0",U54:U60)</f>
        <v>0</v>
      </c>
      <c r="V61" s="231">
        <f>SUMIF($B54:$B60,"&lt;&gt;0",V54:V60)</f>
        <v>0</v>
      </c>
      <c r="X61" s="23"/>
      <c r="Y61" s="377"/>
      <c r="Z61" s="377"/>
      <c r="AA61" s="377"/>
      <c r="AB61" s="377"/>
      <c r="AC61" s="377"/>
      <c r="AD61" s="377"/>
      <c r="AE61" s="33"/>
      <c r="AF61" s="33"/>
      <c r="AG61" s="24"/>
      <c r="AH61" s="3"/>
      <c r="AI61" s="71"/>
      <c r="AJ61" s="56" t="s">
        <v>34</v>
      </c>
      <c r="AK61" s="207">
        <f>SUM(AK54:AK60)</f>
        <v>0</v>
      </c>
      <c r="AL61" s="207">
        <f t="shared" ref="AL61:AN61" si="35">SUM(AL54:AL60)</f>
        <v>0</v>
      </c>
      <c r="AM61" s="207">
        <f t="shared" si="35"/>
        <v>0</v>
      </c>
      <c r="AN61" s="207">
        <f t="shared" si="35"/>
        <v>0</v>
      </c>
      <c r="AO61" s="70"/>
    </row>
    <row r="62" spans="1:41">
      <c r="X62" s="23"/>
      <c r="Y62" s="1" t="s">
        <v>83</v>
      </c>
      <c r="Z62" s="1"/>
      <c r="AA62" s="1"/>
      <c r="AB62" s="1"/>
      <c r="AC62" s="1"/>
      <c r="AD62" s="1"/>
      <c r="AE62" s="3" t="s">
        <v>26</v>
      </c>
      <c r="AF62" s="3"/>
      <c r="AG62" s="24"/>
      <c r="AH62" s="3"/>
      <c r="AI62" s="71"/>
      <c r="AJ62" s="70"/>
      <c r="AK62" s="70"/>
      <c r="AL62" s="70"/>
      <c r="AM62" s="70"/>
      <c r="AN62" s="70"/>
      <c r="AO62" s="70"/>
    </row>
    <row r="63" spans="1:41">
      <c r="A63" s="378" t="s">
        <v>45</v>
      </c>
      <c r="B63" s="378"/>
      <c r="C63" s="378"/>
      <c r="D63" s="378"/>
      <c r="E63" s="378"/>
      <c r="F63" s="378"/>
      <c r="G63" s="378"/>
      <c r="H63" s="378"/>
      <c r="I63" s="378"/>
      <c r="J63" s="378"/>
      <c r="K63" s="378"/>
      <c r="L63" s="378"/>
      <c r="M63" s="378"/>
      <c r="N63" s="378"/>
      <c r="O63" s="378"/>
      <c r="P63" s="378"/>
      <c r="Q63" s="378"/>
      <c r="R63" s="378"/>
      <c r="X63" s="23"/>
      <c r="Y63" s="3"/>
      <c r="Z63" s="3"/>
      <c r="AA63" s="3"/>
      <c r="AB63" s="3"/>
      <c r="AC63" s="3"/>
      <c r="AD63" s="3"/>
      <c r="AE63" s="3"/>
      <c r="AF63" s="3"/>
      <c r="AG63" s="24"/>
      <c r="AH63" s="3"/>
      <c r="AI63" s="76"/>
      <c r="AJ63" s="77"/>
      <c r="AK63" s="77"/>
      <c r="AL63" s="77"/>
      <c r="AM63" s="77"/>
      <c r="AN63" s="77"/>
      <c r="AO63" s="77"/>
    </row>
    <row r="64" spans="1:41" ht="13.5" thickBot="1">
      <c r="A64" s="373" t="s">
        <v>67</v>
      </c>
      <c r="B64" s="373"/>
      <c r="C64" s="373"/>
      <c r="D64" s="373"/>
      <c r="E64" s="373"/>
      <c r="F64" s="373"/>
      <c r="G64" s="373"/>
      <c r="H64" s="373"/>
      <c r="I64" s="373"/>
      <c r="J64" s="373"/>
      <c r="K64" s="373"/>
      <c r="L64" s="373"/>
      <c r="M64" s="373"/>
      <c r="N64" s="373"/>
      <c r="O64" s="373"/>
      <c r="P64" s="373"/>
      <c r="Q64" s="373"/>
      <c r="R64" s="373"/>
      <c r="X64" s="26"/>
      <c r="Y64" s="27"/>
      <c r="Z64" s="27"/>
      <c r="AA64" s="27"/>
      <c r="AB64" s="27"/>
      <c r="AC64" s="27"/>
      <c r="AD64" s="27"/>
      <c r="AE64" s="27"/>
      <c r="AF64" s="27"/>
      <c r="AG64" s="28"/>
    </row>
    <row r="65" spans="1:33" ht="13.5" thickTop="1">
      <c r="A65" s="29"/>
      <c r="B65" s="2" t="s">
        <v>71</v>
      </c>
      <c r="E65" s="108"/>
      <c r="F65" s="153" t="s">
        <v>252</v>
      </c>
      <c r="G65" s="108"/>
      <c r="H65" s="108"/>
      <c r="I65" s="108"/>
      <c r="J65" s="108"/>
      <c r="T65" s="3"/>
      <c r="U65" s="3"/>
      <c r="V65" s="3"/>
      <c r="W65" s="3"/>
      <c r="X65" s="3"/>
      <c r="Y65" s="3"/>
      <c r="Z65" s="3"/>
      <c r="AA65" s="3"/>
      <c r="AB65" s="3"/>
      <c r="AC65" s="3"/>
      <c r="AD65" s="3"/>
      <c r="AE65" s="3"/>
      <c r="AF65" s="3"/>
      <c r="AG65" s="3"/>
    </row>
  </sheetData>
  <sheetProtection sheet="1" selectLockedCells="1"/>
  <protectedRanges>
    <protectedRange sqref="AE27 Y4 Y7 AD4 AB10 AE10 AB13 C6:C12 AD7:AF7 AG13 C18:C24 C30:C36 C42:C48 C54:C60 AH14" name="Range1"/>
  </protectedRanges>
  <mergeCells count="94">
    <mergeCell ref="A64:R64"/>
    <mergeCell ref="AK52:AN52"/>
    <mergeCell ref="Q53:R53"/>
    <mergeCell ref="Y57:AF58"/>
    <mergeCell ref="A61:B61"/>
    <mergeCell ref="Y61:AD61"/>
    <mergeCell ref="A63:R63"/>
    <mergeCell ref="A52:B52"/>
    <mergeCell ref="C52:H52"/>
    <mergeCell ref="I52:J52"/>
    <mergeCell ref="K52:R52"/>
    <mergeCell ref="T52:V52"/>
    <mergeCell ref="Z46:AC46"/>
    <mergeCell ref="Z47:AC47"/>
    <mergeCell ref="Z48:AC48"/>
    <mergeCell ref="Z49:AC49"/>
    <mergeCell ref="Z50:AA50"/>
    <mergeCell ref="AK40:AN40"/>
    <mergeCell ref="Q41:R41"/>
    <mergeCell ref="Z40:AC40"/>
    <mergeCell ref="Z41:AC41"/>
    <mergeCell ref="Z42:AC42"/>
    <mergeCell ref="Z43:AC43"/>
    <mergeCell ref="Z38:AC38"/>
    <mergeCell ref="A40:B40"/>
    <mergeCell ref="C40:H40"/>
    <mergeCell ref="I40:J40"/>
    <mergeCell ref="K40:R40"/>
    <mergeCell ref="T40:V40"/>
    <mergeCell ref="Z39:AC39"/>
    <mergeCell ref="Z37:AC37"/>
    <mergeCell ref="AK28:AN28"/>
    <mergeCell ref="Q29:R29"/>
    <mergeCell ref="Z28:AC28"/>
    <mergeCell ref="Z29:AC29"/>
    <mergeCell ref="Z30:AC30"/>
    <mergeCell ref="Z31:AC31"/>
    <mergeCell ref="Z32:AC32"/>
    <mergeCell ref="Z33:AC33"/>
    <mergeCell ref="Z34:AC34"/>
    <mergeCell ref="Z35:AC35"/>
    <mergeCell ref="Z36:AC36"/>
    <mergeCell ref="Z26:AC26"/>
    <mergeCell ref="A28:B28"/>
    <mergeCell ref="C28:H28"/>
    <mergeCell ref="I28:J28"/>
    <mergeCell ref="K28:R28"/>
    <mergeCell ref="T28:V28"/>
    <mergeCell ref="Z27:AC27"/>
    <mergeCell ref="Z25:AC25"/>
    <mergeCell ref="AK16:AN16"/>
    <mergeCell ref="Q17:R17"/>
    <mergeCell ref="Y16:AA16"/>
    <mergeCell ref="AD16:AE16"/>
    <mergeCell ref="Y17:AA17"/>
    <mergeCell ref="AD17:AE17"/>
    <mergeCell ref="Y19:AF19"/>
    <mergeCell ref="Z21:AC21"/>
    <mergeCell ref="Z22:AC22"/>
    <mergeCell ref="Z23:AC23"/>
    <mergeCell ref="Z24:AC24"/>
    <mergeCell ref="Y14:AA14"/>
    <mergeCell ref="AD14:AE14"/>
    <mergeCell ref="A16:B16"/>
    <mergeCell ref="C16:H16"/>
    <mergeCell ref="I16:J16"/>
    <mergeCell ref="K16:R16"/>
    <mergeCell ref="T16:V16"/>
    <mergeCell ref="Y15:AA15"/>
    <mergeCell ref="AD15:AE15"/>
    <mergeCell ref="Y13:AA13"/>
    <mergeCell ref="AD13:AE13"/>
    <mergeCell ref="AK4:AN4"/>
    <mergeCell ref="Q5:R5"/>
    <mergeCell ref="Y6:AB6"/>
    <mergeCell ref="Y7:AB7"/>
    <mergeCell ref="Y9:Z9"/>
    <mergeCell ref="AB9:AC9"/>
    <mergeCell ref="AE9:AF9"/>
    <mergeCell ref="Y10:Z10"/>
    <mergeCell ref="AB10:AC10"/>
    <mergeCell ref="AE10:AF10"/>
    <mergeCell ref="Y12:AB12"/>
    <mergeCell ref="AD12:AF12"/>
    <mergeCell ref="AJ2:AL2"/>
    <mergeCell ref="Y3:AB3"/>
    <mergeCell ref="AD3:AF3"/>
    <mergeCell ref="A4:B4"/>
    <mergeCell ref="C4:H4"/>
    <mergeCell ref="I4:J4"/>
    <mergeCell ref="K4:R4"/>
    <mergeCell ref="T4:V4"/>
    <mergeCell ref="Y4:AB4"/>
    <mergeCell ref="AD4:AF4"/>
  </mergeCells>
  <conditionalFormatting sqref="B18:B24 B30:B36 B54:B60 B6:B12 B42:B48">
    <cfRule type="cellIs" dxfId="26" priority="29" stopIfTrue="1" operator="equal">
      <formula>0</formula>
    </cfRule>
  </conditionalFormatting>
  <conditionalFormatting sqref="AB17">
    <cfRule type="cellIs" dxfId="25" priority="30" stopIfTrue="1" operator="lessThan">
      <formula>0</formula>
    </cfRule>
  </conditionalFormatting>
  <conditionalFormatting sqref="C13:H13 C25:H25 C37:H37 C49:H49 C61:H61 L25:Q25 L37:Q37 L49:Q49 L61:Q61 J13 L13:Q13">
    <cfRule type="cellIs" dxfId="24" priority="28" stopIfTrue="1" operator="equal">
      <formula>0</formula>
    </cfRule>
  </conditionalFormatting>
  <conditionalFormatting sqref="AE21:AF25 AE48:AF48 AE28:AF35 AF26 AE38:AF43 AE45:AF46">
    <cfRule type="cellIs" dxfId="23" priority="27" stopIfTrue="1" operator="equal">
      <formula>0</formula>
    </cfRule>
  </conditionalFormatting>
  <conditionalFormatting sqref="AE47:AF47">
    <cfRule type="cellIs" dxfId="22" priority="26" stopIfTrue="1" operator="equal">
      <formula>0</formula>
    </cfRule>
  </conditionalFormatting>
  <conditionalFormatting sqref="AE50:AF50">
    <cfRule type="cellIs" dxfId="21" priority="25" stopIfTrue="1" operator="equal">
      <formula>0</formula>
    </cfRule>
  </conditionalFormatting>
  <conditionalFormatting sqref="AE45:AF45">
    <cfRule type="expression" dxfId="20" priority="24" stopIfTrue="1">
      <formula>$AE$45:$AF$45=0</formula>
    </cfRule>
  </conditionalFormatting>
  <conditionalFormatting sqref="AE36:AF36">
    <cfRule type="cellIs" dxfId="19" priority="23" stopIfTrue="1" operator="equal">
      <formula>0</formula>
    </cfRule>
  </conditionalFormatting>
  <conditionalFormatting sqref="AE36:AF36">
    <cfRule type="expression" dxfId="18" priority="22" stopIfTrue="1">
      <formula>$AE$45:$AF$45=0</formula>
    </cfRule>
  </conditionalFormatting>
  <conditionalFormatting sqref="J25">
    <cfRule type="cellIs" dxfId="17" priority="21" stopIfTrue="1" operator="equal">
      <formula>0</formula>
    </cfRule>
  </conditionalFormatting>
  <conditionalFormatting sqref="J37">
    <cfRule type="cellIs" dxfId="16" priority="20" stopIfTrue="1" operator="equal">
      <formula>0</formula>
    </cfRule>
  </conditionalFormatting>
  <conditionalFormatting sqref="J49">
    <cfRule type="cellIs" dxfId="15" priority="19" stopIfTrue="1" operator="equal">
      <formula>0</formula>
    </cfRule>
  </conditionalFormatting>
  <conditionalFormatting sqref="J61">
    <cfRule type="cellIs" dxfId="14" priority="18" stopIfTrue="1" operator="equal">
      <formula>0</formula>
    </cfRule>
  </conditionalFormatting>
  <conditionalFormatting sqref="K25 K37 K49 K61 K13">
    <cfRule type="cellIs" dxfId="13" priority="17" stopIfTrue="1" operator="equal">
      <formula>0</formula>
    </cfRule>
  </conditionalFormatting>
  <conditionalFormatting sqref="I13">
    <cfRule type="cellIs" dxfId="12" priority="16" stopIfTrue="1" operator="equal">
      <formula>0</formula>
    </cfRule>
  </conditionalFormatting>
  <conditionalFormatting sqref="I25">
    <cfRule type="cellIs" dxfId="11" priority="15" stopIfTrue="1" operator="equal">
      <formula>0</formula>
    </cfRule>
  </conditionalFormatting>
  <conditionalFormatting sqref="I61">
    <cfRule type="cellIs" dxfId="10" priority="12" stopIfTrue="1" operator="equal">
      <formula>0</formula>
    </cfRule>
  </conditionalFormatting>
  <conditionalFormatting sqref="I49">
    <cfRule type="cellIs" dxfId="9" priority="13" stopIfTrue="1" operator="equal">
      <formula>0</formula>
    </cfRule>
  </conditionalFormatting>
  <conditionalFormatting sqref="T13:V13">
    <cfRule type="cellIs" dxfId="8" priority="11" stopIfTrue="1" operator="equal">
      <formula>0</formula>
    </cfRule>
  </conditionalFormatting>
  <conditionalFormatting sqref="T25:V25">
    <cfRule type="cellIs" dxfId="7" priority="10" stopIfTrue="1" operator="equal">
      <formula>0</formula>
    </cfRule>
  </conditionalFormatting>
  <conditionalFormatting sqref="T37:V37">
    <cfRule type="cellIs" dxfId="6" priority="9" stopIfTrue="1" operator="equal">
      <formula>0</formula>
    </cfRule>
  </conditionalFormatting>
  <conditionalFormatting sqref="T49:V49">
    <cfRule type="cellIs" dxfId="5" priority="8" stopIfTrue="1" operator="equal">
      <formula>0</formula>
    </cfRule>
  </conditionalFormatting>
  <conditionalFormatting sqref="T61:V61">
    <cfRule type="cellIs" dxfId="4" priority="7" stopIfTrue="1" operator="equal">
      <formula>0</formula>
    </cfRule>
  </conditionalFormatting>
  <conditionalFormatting sqref="AE49:AF49">
    <cfRule type="cellIs" dxfId="3" priority="6" stopIfTrue="1" operator="equal">
      <formula>0</formula>
    </cfRule>
  </conditionalFormatting>
  <conditionalFormatting sqref="I37">
    <cfRule type="cellIs" dxfId="2" priority="4" stopIfTrue="1" operator="equal">
      <formula>0</formula>
    </cfRule>
  </conditionalFormatting>
  <conditionalFormatting sqref="AE26">
    <cfRule type="cellIs" dxfId="1" priority="2" stopIfTrue="1" operator="equal">
      <formula>0</formula>
    </cfRule>
  </conditionalFormatting>
  <conditionalFormatting sqref="AE44:AF44">
    <cfRule type="cellIs" dxfId="0" priority="1" stopIfTrue="1" operator="equal">
      <formula>0</formula>
    </cfRule>
  </conditionalFormatting>
  <dataValidations count="5">
    <dataValidation allowBlank="1" showInputMessage="1" sqref="AB10"/>
    <dataValidation type="decimal" allowBlank="1" showInputMessage="1" showErrorMessage="1" sqref="AE27 AB13 AG13 AH14">
      <formula1>0</formula1>
      <formula2>300</formula2>
    </dataValidation>
    <dataValidation type="decimal" allowBlank="1" showInputMessage="1" showErrorMessage="1" sqref="AD7">
      <formula1>0</formula1>
      <formula2>2</formula2>
    </dataValidation>
    <dataValidation type="decimal" allowBlank="1" showInputMessage="1" showErrorMessage="1" errorTitle="Invalid Data Type" error="Please enter a number between 0 and 24." sqref="C18:C24 C42:C48 C30:C36 C6:C12 C54:C60">
      <formula1>0</formula1>
      <formula2>24</formula2>
    </dataValidation>
    <dataValidation type="date" allowBlank="1" showInputMessage="1" sqref="AE10">
      <formula1>1</formula1>
      <formula2>73050</formula2>
    </dataValidation>
  </dataValidations>
  <hyperlinks>
    <hyperlink ref="F65" r:id="rId1" display="http://web.uncg.edu/hrs/PolicyManuals/StaffManual/Section5/"/>
  </hyperlinks>
  <printOptions horizontalCentered="1" verticalCentered="1"/>
  <pageMargins left="0.25" right="0.25" top="0.25" bottom="0.25" header="0.3" footer="0.3"/>
  <pageSetup scale="56" orientation="landscape" r:id="rId2"/>
  <headerFooter alignWithMargins="0">
    <oddHeader>&amp;C&amp;"Arial,Bold"&amp;11The University of North Carolina at Greensboro 
Monthly Time &amp; Leave Record 
For SHRA Non-Exempt Employees</oddHeader>
    <oddFooter>&amp;L&amp;"Arial,Italic"rv: 12/4/2017</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Validation!$B$18:$B$24</xm:f>
          </x14:formula1>
          <xm:sqref>R6:R12 R42:R48 R18:R24 R30:R36 R54:R60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AA41"/>
  <sheetViews>
    <sheetView showGridLines="0" view="pageLayout" zoomScaleNormal="100" workbookViewId="0">
      <selection activeCell="F11" sqref="F11"/>
    </sheetView>
  </sheetViews>
  <sheetFormatPr defaultRowHeight="12.75"/>
  <cols>
    <col min="3" max="3" width="109.7109375" customWidth="1"/>
    <col min="16" max="16" width="3.42578125" customWidth="1"/>
  </cols>
  <sheetData>
    <row r="2" spans="2:9" ht="21.75" customHeight="1">
      <c r="B2" s="276" t="s">
        <v>254</v>
      </c>
      <c r="C2" s="277"/>
    </row>
    <row r="4" spans="2:9" ht="20.25">
      <c r="B4" s="274" t="s">
        <v>191</v>
      </c>
      <c r="C4" s="275"/>
      <c r="D4" s="146"/>
      <c r="E4" s="146"/>
      <c r="F4" s="146"/>
      <c r="G4" s="146"/>
      <c r="H4" s="146"/>
      <c r="I4" s="146"/>
    </row>
    <row r="5" spans="2:9">
      <c r="B5" s="147"/>
      <c r="C5" s="148"/>
    </row>
    <row r="6" spans="2:9">
      <c r="B6" s="147"/>
      <c r="C6" s="149" t="s">
        <v>151</v>
      </c>
      <c r="D6" s="30"/>
      <c r="E6" s="30"/>
      <c r="F6" s="30"/>
      <c r="G6" s="30"/>
      <c r="H6" s="30"/>
    </row>
    <row r="7" spans="2:9">
      <c r="B7" s="147"/>
      <c r="C7" s="149" t="s">
        <v>152</v>
      </c>
      <c r="D7" s="30"/>
      <c r="E7" s="30"/>
      <c r="F7" s="30"/>
      <c r="G7" s="30"/>
      <c r="H7" s="30"/>
    </row>
    <row r="8" spans="2:9">
      <c r="B8" s="147"/>
      <c r="C8" s="149"/>
      <c r="D8" s="30"/>
      <c r="E8" s="30"/>
      <c r="F8" s="30"/>
      <c r="G8" s="30"/>
      <c r="H8" s="30"/>
    </row>
    <row r="9" spans="2:9">
      <c r="B9" s="147"/>
      <c r="C9" s="149" t="s">
        <v>142</v>
      </c>
      <c r="D9" s="30"/>
      <c r="E9" s="30"/>
      <c r="F9" s="30"/>
      <c r="G9" s="30"/>
      <c r="H9" s="30"/>
    </row>
    <row r="10" spans="2:9">
      <c r="B10" s="147"/>
      <c r="C10" s="149" t="s">
        <v>143</v>
      </c>
      <c r="D10" s="30"/>
      <c r="E10" s="30"/>
      <c r="F10" s="30"/>
      <c r="G10" s="30"/>
      <c r="H10" s="30"/>
    </row>
    <row r="11" spans="2:9">
      <c r="B11" s="147"/>
      <c r="C11" s="149" t="s">
        <v>153</v>
      </c>
      <c r="D11" s="30"/>
      <c r="E11" s="30"/>
      <c r="F11" s="30"/>
      <c r="G11" s="30"/>
      <c r="H11" s="30"/>
    </row>
    <row r="12" spans="2:9">
      <c r="B12" s="147"/>
      <c r="C12" s="237" t="s">
        <v>144</v>
      </c>
      <c r="D12" s="30"/>
      <c r="E12" s="30"/>
      <c r="F12" s="30"/>
      <c r="G12" s="30"/>
      <c r="H12" s="30"/>
    </row>
    <row r="13" spans="2:9">
      <c r="B13" s="147"/>
      <c r="C13" s="149"/>
      <c r="D13" s="30"/>
      <c r="E13" s="30"/>
      <c r="F13" s="30"/>
      <c r="G13" s="30"/>
      <c r="H13" s="30"/>
    </row>
    <row r="14" spans="2:9">
      <c r="B14" s="147"/>
      <c r="C14" s="149" t="s">
        <v>145</v>
      </c>
      <c r="D14" s="30"/>
      <c r="E14" s="30"/>
      <c r="F14" s="30"/>
      <c r="G14" s="30"/>
      <c r="H14" s="30"/>
    </row>
    <row r="15" spans="2:9">
      <c r="B15" s="147"/>
      <c r="C15" s="149" t="s">
        <v>154</v>
      </c>
      <c r="D15" s="30"/>
      <c r="E15" s="30"/>
      <c r="F15" s="30"/>
      <c r="G15" s="30"/>
      <c r="H15" s="30"/>
    </row>
    <row r="16" spans="2:9">
      <c r="B16" s="147"/>
      <c r="C16" s="149" t="s">
        <v>146</v>
      </c>
      <c r="D16" s="30"/>
      <c r="E16" s="30"/>
      <c r="F16" s="30"/>
      <c r="G16" s="30"/>
      <c r="H16" s="30"/>
    </row>
    <row r="17" spans="2:27">
      <c r="B17" s="147"/>
      <c r="C17" s="149" t="s">
        <v>147</v>
      </c>
      <c r="D17" s="30"/>
      <c r="E17" s="30"/>
      <c r="F17" s="30"/>
      <c r="G17" s="30"/>
      <c r="H17" s="30"/>
    </row>
    <row r="18" spans="2:27">
      <c r="B18" s="147"/>
      <c r="C18" s="149"/>
      <c r="D18" s="30"/>
      <c r="E18" s="30"/>
      <c r="F18" s="30"/>
      <c r="G18" s="30"/>
      <c r="H18" s="30"/>
    </row>
    <row r="19" spans="2:27">
      <c r="B19" s="147"/>
      <c r="C19" s="149" t="s">
        <v>170</v>
      </c>
      <c r="D19" s="30"/>
      <c r="E19" s="30"/>
      <c r="F19" s="30"/>
      <c r="G19" s="30"/>
      <c r="H19" s="30"/>
    </row>
    <row r="20" spans="2:27">
      <c r="B20" s="147"/>
      <c r="C20" s="149" t="s">
        <v>167</v>
      </c>
      <c r="D20" s="30"/>
      <c r="E20" s="30"/>
      <c r="F20" s="30"/>
      <c r="G20" s="30"/>
      <c r="H20" s="30"/>
    </row>
    <row r="21" spans="2:27">
      <c r="B21" s="147"/>
      <c r="C21" s="149" t="s">
        <v>186</v>
      </c>
      <c r="D21" s="30"/>
      <c r="E21" s="30"/>
      <c r="F21" s="30"/>
      <c r="G21" s="30"/>
      <c r="H21" s="30"/>
    </row>
    <row r="22" spans="2:27">
      <c r="B22" s="147"/>
      <c r="C22" s="149" t="s">
        <v>168</v>
      </c>
      <c r="D22" s="30"/>
      <c r="E22" s="30"/>
      <c r="F22" s="30"/>
      <c r="G22" s="30"/>
      <c r="H22" s="30"/>
    </row>
    <row r="23" spans="2:27">
      <c r="B23" s="147"/>
      <c r="C23" s="149" t="s">
        <v>169</v>
      </c>
      <c r="D23" s="30"/>
      <c r="E23" s="30"/>
      <c r="F23" s="30"/>
      <c r="G23" s="30"/>
      <c r="H23" s="30"/>
    </row>
    <row r="24" spans="2:27">
      <c r="B24" s="147"/>
      <c r="C24" s="149"/>
      <c r="D24" s="30"/>
      <c r="E24" s="30"/>
      <c r="F24" s="30"/>
      <c r="G24" s="30"/>
      <c r="H24" s="30"/>
    </row>
    <row r="25" spans="2:27">
      <c r="B25" s="147"/>
      <c r="C25" s="149" t="s">
        <v>171</v>
      </c>
      <c r="D25" s="30"/>
      <c r="E25" s="30"/>
      <c r="F25" s="30"/>
      <c r="G25" s="30"/>
      <c r="H25" s="30"/>
    </row>
    <row r="26" spans="2:27">
      <c r="B26" s="147"/>
      <c r="C26" s="149"/>
      <c r="D26" s="30"/>
      <c r="E26" s="30"/>
      <c r="F26" s="30"/>
      <c r="G26" s="30"/>
      <c r="H26" s="30"/>
    </row>
    <row r="27" spans="2:27">
      <c r="B27" s="147"/>
      <c r="C27" s="149" t="s">
        <v>172</v>
      </c>
      <c r="D27" s="30"/>
      <c r="E27" s="30"/>
      <c r="F27" s="30"/>
      <c r="G27" s="30"/>
      <c r="H27" s="30"/>
    </row>
    <row r="28" spans="2:27">
      <c r="B28" s="147"/>
      <c r="C28" s="149" t="s">
        <v>148</v>
      </c>
      <c r="D28" s="30"/>
      <c r="E28" s="30"/>
      <c r="F28" s="30"/>
      <c r="G28" s="30"/>
      <c r="H28" s="30"/>
    </row>
    <row r="29" spans="2:27">
      <c r="B29" s="147"/>
      <c r="C29" s="149" t="s">
        <v>155</v>
      </c>
      <c r="D29" s="30"/>
      <c r="E29" s="30"/>
      <c r="F29" s="30"/>
      <c r="G29" s="30"/>
      <c r="H29" s="30"/>
    </row>
    <row r="30" spans="2:27" ht="14.25">
      <c r="B30" s="147"/>
      <c r="C30" s="149" t="s">
        <v>156</v>
      </c>
      <c r="D30" s="30"/>
      <c r="E30" s="30"/>
      <c r="F30" s="30"/>
      <c r="G30" s="30"/>
      <c r="H30" s="30"/>
      <c r="Q30" s="150"/>
      <c r="R30" s="150"/>
      <c r="S30" s="150"/>
      <c r="T30" s="150"/>
      <c r="U30" s="150"/>
      <c r="V30" s="150"/>
      <c r="W30" s="150"/>
      <c r="X30" s="150"/>
      <c r="Y30" s="150"/>
      <c r="Z30" s="150"/>
      <c r="AA30" s="150"/>
    </row>
    <row r="31" spans="2:27">
      <c r="B31" s="147"/>
      <c r="C31" s="148"/>
    </row>
    <row r="32" spans="2:27">
      <c r="B32" s="147"/>
      <c r="C32" s="149" t="s">
        <v>173</v>
      </c>
    </row>
    <row r="33" spans="2:3">
      <c r="B33" s="147"/>
      <c r="C33" s="149" t="s">
        <v>157</v>
      </c>
    </row>
    <row r="34" spans="2:3">
      <c r="B34" s="147"/>
      <c r="C34" s="149" t="s">
        <v>174</v>
      </c>
    </row>
    <row r="35" spans="2:3">
      <c r="B35" s="147"/>
      <c r="C35" s="149" t="s">
        <v>175</v>
      </c>
    </row>
    <row r="36" spans="2:3">
      <c r="B36" s="147"/>
      <c r="C36" s="148"/>
    </row>
    <row r="37" spans="2:3">
      <c r="B37" s="147"/>
      <c r="C37" s="149" t="s">
        <v>149</v>
      </c>
    </row>
    <row r="38" spans="2:3">
      <c r="B38" s="147"/>
      <c r="C38" s="149" t="s">
        <v>187</v>
      </c>
    </row>
    <row r="39" spans="2:3">
      <c r="B39" s="147"/>
      <c r="C39" s="148"/>
    </row>
    <row r="40" spans="2:3">
      <c r="B40" s="147"/>
      <c r="C40" s="149" t="s">
        <v>150</v>
      </c>
    </row>
    <row r="41" spans="2:3">
      <c r="B41" s="151"/>
      <c r="C41" s="152"/>
    </row>
  </sheetData>
  <sheetProtection sheet="1" objects="1" scenarios="1" selectLockedCells="1" selectUnlockedCells="1"/>
  <mergeCells count="2">
    <mergeCell ref="B4:C4"/>
    <mergeCell ref="B2:C2"/>
  </mergeCells>
  <pageMargins left="0.7" right="0.7" top="0.75" bottom="0.75" header="0.3" footer="0.3"/>
  <pageSetup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5:E26"/>
  <sheetViews>
    <sheetView showGridLines="0" zoomScaleNormal="100" workbookViewId="0">
      <selection activeCell="D18" sqref="D18"/>
    </sheetView>
  </sheetViews>
  <sheetFormatPr defaultColWidth="62.42578125" defaultRowHeight="12.75"/>
  <cols>
    <col min="1" max="1" width="4.5703125" customWidth="1"/>
    <col min="2" max="2" width="8.28515625" customWidth="1"/>
    <col min="3" max="3" width="21.85546875" bestFit="1" customWidth="1"/>
    <col min="4" max="4" width="21.42578125" bestFit="1" customWidth="1"/>
    <col min="5" max="5" width="48.7109375" customWidth="1"/>
    <col min="6" max="6" width="13.85546875" customWidth="1"/>
  </cols>
  <sheetData>
    <row r="5" spans="3:5" ht="20.25">
      <c r="C5" s="284" t="s">
        <v>239</v>
      </c>
      <c r="D5" s="284"/>
      <c r="E5" s="284"/>
    </row>
    <row r="8" spans="3:5">
      <c r="C8" s="259" t="s">
        <v>196</v>
      </c>
      <c r="D8" s="259" t="s">
        <v>197</v>
      </c>
      <c r="E8" s="259" t="s">
        <v>198</v>
      </c>
    </row>
    <row r="9" spans="3:5">
      <c r="C9" s="260" t="s">
        <v>199</v>
      </c>
      <c r="D9" s="264" t="s">
        <v>244</v>
      </c>
      <c r="E9" s="260" t="s">
        <v>202</v>
      </c>
    </row>
    <row r="10" spans="3:5">
      <c r="C10" s="261" t="s">
        <v>201</v>
      </c>
      <c r="D10" s="265" t="s">
        <v>245</v>
      </c>
      <c r="E10" s="261" t="s">
        <v>202</v>
      </c>
    </row>
    <row r="11" spans="3:5">
      <c r="C11" s="260" t="s">
        <v>203</v>
      </c>
      <c r="D11" s="267" t="s">
        <v>246</v>
      </c>
      <c r="E11" s="260" t="s">
        <v>200</v>
      </c>
    </row>
    <row r="12" spans="3:5">
      <c r="C12" s="261" t="s">
        <v>204</v>
      </c>
      <c r="D12" s="266" t="s">
        <v>247</v>
      </c>
      <c r="E12" s="261" t="s">
        <v>202</v>
      </c>
    </row>
    <row r="13" spans="3:5">
      <c r="C13" s="260" t="s">
        <v>205</v>
      </c>
      <c r="D13" s="267" t="s">
        <v>248</v>
      </c>
      <c r="E13" s="260" t="s">
        <v>240</v>
      </c>
    </row>
    <row r="14" spans="3:5">
      <c r="C14" s="261" t="s">
        <v>206</v>
      </c>
      <c r="D14" s="265" t="s">
        <v>249</v>
      </c>
      <c r="E14" s="261" t="s">
        <v>202</v>
      </c>
    </row>
    <row r="15" spans="3:5">
      <c r="C15" s="260" t="s">
        <v>207</v>
      </c>
      <c r="D15" s="267" t="s">
        <v>250</v>
      </c>
      <c r="E15" s="260" t="s">
        <v>208</v>
      </c>
    </row>
    <row r="16" spans="3:5">
      <c r="C16" s="261" t="s">
        <v>209</v>
      </c>
      <c r="D16" s="263" t="s">
        <v>241</v>
      </c>
      <c r="E16" s="261" t="s">
        <v>210</v>
      </c>
    </row>
    <row r="17" spans="3:5">
      <c r="C17" s="262" t="s">
        <v>211</v>
      </c>
      <c r="D17" s="268" t="s">
        <v>251</v>
      </c>
      <c r="E17" s="262" t="s">
        <v>200</v>
      </c>
    </row>
    <row r="19" spans="3:5" ht="18" customHeight="1">
      <c r="C19" s="285" t="s">
        <v>242</v>
      </c>
      <c r="D19" s="285"/>
      <c r="E19" s="285"/>
    </row>
    <row r="20" spans="3:5" ht="51.75" customHeight="1">
      <c r="C20" s="286" t="s">
        <v>212</v>
      </c>
      <c r="D20" s="286"/>
      <c r="E20" s="286"/>
    </row>
    <row r="21" spans="3:5" ht="51.75" customHeight="1">
      <c r="C21" s="286" t="s">
        <v>213</v>
      </c>
      <c r="D21" s="286"/>
      <c r="E21" s="286"/>
    </row>
    <row r="22" spans="3:5" ht="51.75" customHeight="1">
      <c r="C22" s="286" t="s">
        <v>214</v>
      </c>
      <c r="D22" s="286"/>
      <c r="E22" s="286"/>
    </row>
    <row r="23" spans="3:5" ht="51.75" customHeight="1">
      <c r="C23" s="286" t="s">
        <v>215</v>
      </c>
      <c r="D23" s="286"/>
      <c r="E23" s="286"/>
    </row>
    <row r="24" spans="3:5" ht="11.25" customHeight="1"/>
    <row r="25" spans="3:5">
      <c r="C25" s="278" t="s">
        <v>243</v>
      </c>
      <c r="D25" s="279"/>
      <c r="E25" s="280"/>
    </row>
    <row r="26" spans="3:5" ht="39.75" customHeight="1">
      <c r="C26" s="281" t="s">
        <v>216</v>
      </c>
      <c r="D26" s="282"/>
      <c r="E26" s="283"/>
    </row>
  </sheetData>
  <sheetProtection sheet="1" objects="1" scenarios="1" selectLockedCells="1" selectUnlockedCells="1"/>
  <mergeCells count="8">
    <mergeCell ref="C25:E25"/>
    <mergeCell ref="C26:E26"/>
    <mergeCell ref="C5:E5"/>
    <mergeCell ref="C19:E19"/>
    <mergeCell ref="C20:E20"/>
    <mergeCell ref="C21:E21"/>
    <mergeCell ref="C22:E22"/>
    <mergeCell ref="C23:E23"/>
  </mergeCells>
  <pageMargins left="0.7" right="0.7" top="0.75" bottom="0.75" header="0.3" footer="0.3"/>
  <pageSetup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F41"/>
  <sheetViews>
    <sheetView showGridLines="0" topLeftCell="A31" zoomScaleNormal="100" workbookViewId="0">
      <selection activeCell="H37" sqref="H37"/>
    </sheetView>
  </sheetViews>
  <sheetFormatPr defaultRowHeight="12.75"/>
  <cols>
    <col min="1" max="1" width="9.140625" style="133"/>
    <col min="2" max="2" width="8.140625" style="178" customWidth="1"/>
    <col min="3" max="3" width="29.42578125" style="145" bestFit="1" customWidth="1"/>
    <col min="4" max="4" width="114.7109375" style="143" customWidth="1"/>
    <col min="5" max="16384" width="9.140625" style="133"/>
  </cols>
  <sheetData>
    <row r="3" spans="2:4" ht="15.75">
      <c r="B3" s="287" t="s">
        <v>81</v>
      </c>
      <c r="C3" s="288"/>
      <c r="D3" s="289"/>
    </row>
    <row r="4" spans="2:4" ht="76.5">
      <c r="B4" s="177"/>
      <c r="C4" s="134" t="s">
        <v>77</v>
      </c>
      <c r="D4" s="135" t="s">
        <v>219</v>
      </c>
    </row>
    <row r="5" spans="2:4" ht="63.75">
      <c r="B5" s="136" t="s">
        <v>88</v>
      </c>
      <c r="C5" s="134" t="s">
        <v>122</v>
      </c>
      <c r="D5" s="137" t="s">
        <v>220</v>
      </c>
    </row>
    <row r="6" spans="2:4" ht="51">
      <c r="B6" s="136" t="s">
        <v>89</v>
      </c>
      <c r="C6" s="134" t="s">
        <v>93</v>
      </c>
      <c r="D6" s="135" t="s">
        <v>189</v>
      </c>
    </row>
    <row r="7" spans="2:4" ht="25.5">
      <c r="B7" s="136" t="s">
        <v>90</v>
      </c>
      <c r="C7" s="134" t="s">
        <v>123</v>
      </c>
      <c r="D7" s="135" t="s">
        <v>188</v>
      </c>
    </row>
    <row r="8" spans="2:4" ht="25.5">
      <c r="B8" s="136" t="s">
        <v>99</v>
      </c>
      <c r="C8" s="134" t="s">
        <v>124</v>
      </c>
      <c r="D8" s="213" t="s">
        <v>125</v>
      </c>
    </row>
    <row r="9" spans="2:4" ht="14.25" customHeight="1">
      <c r="B9" s="136" t="s">
        <v>100</v>
      </c>
      <c r="C9" s="212" t="s">
        <v>126</v>
      </c>
      <c r="D9" s="214" t="s">
        <v>127</v>
      </c>
    </row>
    <row r="11" spans="2:4">
      <c r="B11" s="138"/>
      <c r="C11" s="139"/>
      <c r="D11" s="140"/>
    </row>
    <row r="12" spans="2:4" ht="12.75" customHeight="1">
      <c r="B12" s="141"/>
      <c r="C12" s="142"/>
    </row>
    <row r="13" spans="2:4" ht="15.75">
      <c r="B13" s="290" t="s">
        <v>128</v>
      </c>
      <c r="C13" s="291"/>
      <c r="D13" s="292"/>
    </row>
    <row r="14" spans="2:4" ht="89.25">
      <c r="B14" s="136" t="s">
        <v>102</v>
      </c>
      <c r="C14" s="134" t="s">
        <v>129</v>
      </c>
      <c r="D14" s="135" t="s">
        <v>221</v>
      </c>
    </row>
    <row r="15" spans="2:4" ht="89.25">
      <c r="B15" s="136" t="s">
        <v>84</v>
      </c>
      <c r="C15" s="134" t="s">
        <v>130</v>
      </c>
      <c r="D15" s="135" t="s">
        <v>222</v>
      </c>
    </row>
    <row r="16" spans="2:4">
      <c r="B16" s="138"/>
      <c r="C16" s="139"/>
      <c r="D16" s="140"/>
    </row>
    <row r="17" spans="2:4">
      <c r="B17" s="138"/>
      <c r="C17" s="139"/>
      <c r="D17" s="140"/>
    </row>
    <row r="18" spans="2:4" ht="15.75">
      <c r="B18" s="295" t="s">
        <v>115</v>
      </c>
      <c r="C18" s="296"/>
      <c r="D18" s="297"/>
    </row>
    <row r="19" spans="2:4" ht="25.5">
      <c r="B19" s="136" t="s">
        <v>110</v>
      </c>
      <c r="C19" s="134" t="s">
        <v>111</v>
      </c>
      <c r="D19" s="135" t="s">
        <v>190</v>
      </c>
    </row>
    <row r="20" spans="2:4" ht="63.75">
      <c r="B20" s="136" t="s">
        <v>85</v>
      </c>
      <c r="C20" s="134" t="s">
        <v>105</v>
      </c>
      <c r="D20" s="135" t="s">
        <v>192</v>
      </c>
    </row>
    <row r="21" spans="2:4" ht="38.25">
      <c r="B21" s="136" t="s">
        <v>114</v>
      </c>
      <c r="C21" s="134" t="s">
        <v>113</v>
      </c>
      <c r="D21" s="135" t="s">
        <v>193</v>
      </c>
    </row>
    <row r="22" spans="2:4" ht="228" customHeight="1">
      <c r="B22" s="298" t="s">
        <v>217</v>
      </c>
      <c r="C22" s="299"/>
      <c r="D22" s="300"/>
    </row>
    <row r="23" spans="2:4">
      <c r="B23" s="138"/>
      <c r="C23" s="139"/>
      <c r="D23" s="140"/>
    </row>
    <row r="24" spans="2:4">
      <c r="B24" s="138"/>
      <c r="C24" s="139"/>
      <c r="D24" s="140"/>
    </row>
    <row r="25" spans="2:4" ht="15.75">
      <c r="B25" s="293" t="s">
        <v>104</v>
      </c>
      <c r="C25" s="293"/>
      <c r="D25" s="293"/>
    </row>
    <row r="26" spans="2:4" ht="51">
      <c r="B26" s="216" t="s">
        <v>183</v>
      </c>
      <c r="C26" s="217" t="s">
        <v>53</v>
      </c>
      <c r="D26" s="215" t="s">
        <v>223</v>
      </c>
    </row>
    <row r="27" spans="2:4">
      <c r="B27" s="136" t="s">
        <v>5</v>
      </c>
      <c r="C27" s="134" t="s">
        <v>131</v>
      </c>
      <c r="D27" s="144" t="s">
        <v>132</v>
      </c>
    </row>
    <row r="28" spans="2:4" ht="25.5">
      <c r="B28" s="136" t="s">
        <v>7</v>
      </c>
      <c r="C28" s="134" t="s">
        <v>133</v>
      </c>
      <c r="D28" s="135" t="s">
        <v>134</v>
      </c>
    </row>
    <row r="29" spans="2:4" ht="25.5">
      <c r="B29" s="136" t="s">
        <v>14</v>
      </c>
      <c r="C29" s="134" t="s">
        <v>135</v>
      </c>
      <c r="D29" s="135" t="s">
        <v>136</v>
      </c>
    </row>
    <row r="30" spans="2:4" ht="38.25">
      <c r="B30" s="136" t="s">
        <v>11</v>
      </c>
      <c r="C30" s="134" t="s">
        <v>10</v>
      </c>
      <c r="D30" s="135" t="s">
        <v>137</v>
      </c>
    </row>
    <row r="31" spans="2:4" ht="38.25">
      <c r="B31" s="136" t="s">
        <v>47</v>
      </c>
      <c r="C31" s="134" t="s">
        <v>138</v>
      </c>
      <c r="D31" s="135" t="s">
        <v>177</v>
      </c>
    </row>
    <row r="32" spans="2:4" ht="15.75">
      <c r="B32" s="293" t="s">
        <v>139</v>
      </c>
      <c r="C32" s="293"/>
      <c r="D32" s="293"/>
    </row>
    <row r="33" spans="1:6">
      <c r="B33" s="179" t="s">
        <v>95</v>
      </c>
      <c r="C33" s="134" t="s">
        <v>86</v>
      </c>
      <c r="D33" s="144" t="s">
        <v>140</v>
      </c>
    </row>
    <row r="34" spans="1:6" ht="38.25">
      <c r="B34" s="179" t="s">
        <v>9</v>
      </c>
      <c r="C34" s="134" t="s">
        <v>8</v>
      </c>
      <c r="D34" s="135" t="s">
        <v>178</v>
      </c>
    </row>
    <row r="35" spans="1:6" ht="38.25">
      <c r="B35" s="179" t="s">
        <v>97</v>
      </c>
      <c r="C35" s="134" t="s">
        <v>98</v>
      </c>
      <c r="D35" s="135" t="s">
        <v>176</v>
      </c>
    </row>
    <row r="36" spans="1:6" ht="25.5">
      <c r="B36" s="179" t="s">
        <v>65</v>
      </c>
      <c r="C36" s="134" t="s">
        <v>66</v>
      </c>
      <c r="D36" s="135" t="s">
        <v>141</v>
      </c>
    </row>
    <row r="37" spans="1:6" ht="51">
      <c r="B37" s="179" t="s">
        <v>180</v>
      </c>
      <c r="C37" s="134" t="s">
        <v>181</v>
      </c>
      <c r="D37" s="135" t="s">
        <v>195</v>
      </c>
    </row>
    <row r="38" spans="1:6" ht="216.75" customHeight="1">
      <c r="B38" s="301" t="s">
        <v>194</v>
      </c>
      <c r="C38" s="302"/>
      <c r="D38" s="303"/>
    </row>
    <row r="41" spans="1:6">
      <c r="A41" s="294" t="s">
        <v>253</v>
      </c>
      <c r="B41" s="294"/>
      <c r="C41" s="294"/>
      <c r="D41" s="294"/>
      <c r="E41" s="294"/>
      <c r="F41" s="294"/>
    </row>
  </sheetData>
  <sheetProtection sheet="1" objects="1" scenarios="1" selectLockedCells="1" selectUnlockedCells="1"/>
  <mergeCells count="8">
    <mergeCell ref="B3:D3"/>
    <mergeCell ref="B13:D13"/>
    <mergeCell ref="B25:D25"/>
    <mergeCell ref="A41:F41"/>
    <mergeCell ref="B18:D18"/>
    <mergeCell ref="B22:D22"/>
    <mergeCell ref="B32:D32"/>
    <mergeCell ref="B38:D38"/>
  </mergeCells>
  <pageMargins left="0.7" right="0.7" top="0.75" bottom="0.75" header="0.3" footer="0.3"/>
  <pageSetup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3:H24"/>
  <sheetViews>
    <sheetView showGridLines="0" zoomScaleNormal="100" workbookViewId="0">
      <selection activeCell="G21" sqref="G21"/>
    </sheetView>
  </sheetViews>
  <sheetFormatPr defaultRowHeight="12.75"/>
  <cols>
    <col min="1" max="3" width="9.140625" style="115"/>
    <col min="4" max="4" width="9.140625" style="132"/>
    <col min="5" max="5" width="9.140625" style="115"/>
    <col min="6" max="6" width="1.7109375" style="115" customWidth="1"/>
    <col min="7" max="7" width="20.85546875" style="115" customWidth="1"/>
    <col min="8" max="16384" width="9.140625" style="115"/>
  </cols>
  <sheetData>
    <row r="3" spans="2:8" ht="20.25">
      <c r="B3" s="307" t="s">
        <v>116</v>
      </c>
      <c r="C3" s="307"/>
      <c r="D3" s="307"/>
      <c r="E3" s="307"/>
      <c r="F3" s="307"/>
      <c r="G3" s="307"/>
      <c r="H3" s="307"/>
    </row>
    <row r="4" spans="2:8">
      <c r="B4" s="308" t="s">
        <v>117</v>
      </c>
      <c r="C4" s="309"/>
      <c r="D4" s="309"/>
      <c r="E4" s="309"/>
      <c r="F4" s="309"/>
      <c r="G4" s="309"/>
      <c r="H4" s="309"/>
    </row>
    <row r="5" spans="2:8" ht="39" customHeight="1">
      <c r="B5" s="309"/>
      <c r="C5" s="309"/>
      <c r="D5" s="309"/>
      <c r="E5" s="309"/>
      <c r="F5" s="309"/>
      <c r="G5" s="309"/>
      <c r="H5" s="309"/>
    </row>
    <row r="6" spans="2:8">
      <c r="B6" s="116"/>
      <c r="C6" s="117"/>
      <c r="D6" s="118"/>
      <c r="E6" s="117"/>
      <c r="F6" s="117"/>
      <c r="G6" s="117"/>
      <c r="H6" s="119"/>
    </row>
    <row r="7" spans="2:8">
      <c r="B7" s="120"/>
      <c r="C7" s="304" t="s">
        <v>118</v>
      </c>
      <c r="D7" s="304"/>
      <c r="E7" s="304"/>
      <c r="F7" s="121"/>
      <c r="G7" s="122" t="s">
        <v>218</v>
      </c>
      <c r="H7" s="123"/>
    </row>
    <row r="8" spans="2:8">
      <c r="B8" s="120"/>
      <c r="C8" s="121"/>
      <c r="D8" s="124"/>
      <c r="E8" s="121"/>
      <c r="F8" s="121"/>
      <c r="G8" s="121"/>
      <c r="H8" s="123"/>
    </row>
    <row r="9" spans="2:8">
      <c r="B9" s="120"/>
      <c r="C9" s="304" t="s">
        <v>17</v>
      </c>
      <c r="D9" s="304"/>
      <c r="E9" s="304"/>
      <c r="F9" s="121"/>
      <c r="G9" s="125">
        <v>123456789</v>
      </c>
      <c r="H9" s="123"/>
    </row>
    <row r="10" spans="2:8">
      <c r="B10" s="120"/>
      <c r="C10" s="121"/>
      <c r="D10" s="124"/>
      <c r="E10" s="121"/>
      <c r="F10" s="121"/>
      <c r="G10" s="126"/>
      <c r="H10" s="123"/>
    </row>
    <row r="11" spans="2:8">
      <c r="B11" s="120"/>
      <c r="C11" s="304" t="s">
        <v>55</v>
      </c>
      <c r="D11" s="304"/>
      <c r="E11" s="304"/>
      <c r="F11" s="121"/>
      <c r="G11" s="125">
        <v>58401</v>
      </c>
      <c r="H11" s="123"/>
    </row>
    <row r="12" spans="2:8">
      <c r="B12" s="120"/>
      <c r="C12" s="121"/>
      <c r="D12" s="124"/>
      <c r="E12" s="121"/>
      <c r="F12" s="121"/>
      <c r="G12" s="121"/>
      <c r="H12" s="123"/>
    </row>
    <row r="13" spans="2:8">
      <c r="B13" s="120"/>
      <c r="C13" s="304" t="s">
        <v>40</v>
      </c>
      <c r="D13" s="304"/>
      <c r="E13" s="304"/>
      <c r="F13" s="121"/>
      <c r="G13" s="127">
        <v>1</v>
      </c>
      <c r="H13" s="123"/>
    </row>
    <row r="14" spans="2:8">
      <c r="B14" s="120"/>
      <c r="C14" s="121"/>
      <c r="D14" s="124"/>
      <c r="E14" s="121"/>
      <c r="F14" s="121"/>
      <c r="G14" s="121"/>
      <c r="H14" s="123"/>
    </row>
    <row r="15" spans="2:8">
      <c r="B15" s="120"/>
      <c r="C15" s="304" t="s">
        <v>119</v>
      </c>
      <c r="D15" s="304"/>
      <c r="E15" s="304"/>
      <c r="F15" s="121"/>
      <c r="G15" s="127"/>
      <c r="H15" s="123"/>
    </row>
    <row r="16" spans="2:8">
      <c r="B16" s="120"/>
      <c r="C16" s="121"/>
      <c r="D16" s="124"/>
      <c r="E16" s="121"/>
      <c r="F16" s="121"/>
      <c r="G16" s="121"/>
      <c r="H16" s="123"/>
    </row>
    <row r="17" spans="1:8">
      <c r="B17" s="120"/>
      <c r="C17" s="304" t="s">
        <v>120</v>
      </c>
      <c r="D17" s="304"/>
      <c r="E17" s="304"/>
      <c r="F17" s="121"/>
      <c r="G17" s="127"/>
      <c r="H17" s="123"/>
    </row>
    <row r="18" spans="1:8">
      <c r="B18" s="120"/>
      <c r="C18" s="121"/>
      <c r="D18" s="124"/>
      <c r="E18" s="121"/>
      <c r="F18" s="121"/>
      <c r="G18" s="121"/>
      <c r="H18" s="123"/>
    </row>
    <row r="19" spans="1:8">
      <c r="B19" s="120"/>
      <c r="C19" s="305" t="s">
        <v>121</v>
      </c>
      <c r="D19" s="305"/>
      <c r="E19" s="305"/>
      <c r="F19" s="169"/>
      <c r="G19" s="127"/>
      <c r="H19" s="123"/>
    </row>
    <row r="20" spans="1:8">
      <c r="B20" s="120"/>
      <c r="C20" s="163"/>
      <c r="D20" s="163"/>
      <c r="E20" s="163"/>
      <c r="F20" s="163"/>
      <c r="G20" s="163"/>
      <c r="H20" s="123"/>
    </row>
    <row r="21" spans="1:8">
      <c r="B21" s="306" t="s">
        <v>165</v>
      </c>
      <c r="C21" s="304"/>
      <c r="D21" s="304"/>
      <c r="E21" s="304"/>
      <c r="F21" s="163"/>
      <c r="G21" s="122"/>
      <c r="H21" s="123"/>
    </row>
    <row r="22" spans="1:8">
      <c r="B22" s="128"/>
      <c r="C22" s="129"/>
      <c r="D22" s="130"/>
      <c r="E22" s="129"/>
      <c r="F22" s="129"/>
      <c r="G22" s="129"/>
      <c r="H22" s="131"/>
    </row>
    <row r="24" spans="1:8" ht="19.5" customHeight="1">
      <c r="A24" s="236"/>
    </row>
  </sheetData>
  <sheetProtection sheet="1" objects="1" scenarios="1" formatColumns="0" selectLockedCells="1"/>
  <mergeCells count="10">
    <mergeCell ref="B3:H3"/>
    <mergeCell ref="B4:H5"/>
    <mergeCell ref="C7:E7"/>
    <mergeCell ref="C9:E9"/>
    <mergeCell ref="C11:E11"/>
    <mergeCell ref="C15:E15"/>
    <mergeCell ref="C17:E17"/>
    <mergeCell ref="C19:E19"/>
    <mergeCell ref="B21:E21"/>
    <mergeCell ref="C13:E1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Validation!$D$27:$D$30</xm:f>
          </x14:formula1>
          <xm:sqref>G17</xm:sqref>
        </x14:dataValidation>
        <x14:dataValidation type="list" allowBlank="1" showInputMessage="1" showErrorMessage="1">
          <x14:formula1>
            <xm:f>Validation!$B$27:$B$30</xm:f>
          </x14:formula1>
          <xm:sqref>G15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3" tint="0.79998168889431442"/>
    <pageSetUpPr fitToPage="1"/>
  </sheetPr>
  <dimension ref="A2:AP65"/>
  <sheetViews>
    <sheetView showGridLines="0" topLeftCell="A14" zoomScale="80" zoomScaleNormal="80" zoomScalePageLayoutView="70" workbookViewId="0">
      <selection activeCell="M60" sqref="M60"/>
    </sheetView>
  </sheetViews>
  <sheetFormatPr defaultColWidth="7.42578125" defaultRowHeight="12.75"/>
  <cols>
    <col min="1" max="2" width="7.42578125" style="2" customWidth="1"/>
    <col min="3" max="3" width="8.7109375" style="2" bestFit="1" customWidth="1"/>
    <col min="4"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1" width="7.42578125" style="2" hidden="1" customWidth="1"/>
    <col min="42" max="42" width="7.42578125" style="2" customWidth="1"/>
    <col min="43" max="16384" width="7.42578125" style="2"/>
  </cols>
  <sheetData>
    <row r="2" spans="1:42">
      <c r="S2" s="3"/>
      <c r="AI2" s="65"/>
      <c r="AJ2" s="333" t="s">
        <v>103</v>
      </c>
      <c r="AK2" s="333"/>
      <c r="AL2" s="333"/>
      <c r="AM2" s="199"/>
      <c r="AN2" s="66"/>
      <c r="AO2" s="66"/>
    </row>
    <row r="3" spans="1:42" ht="13.5" thickBot="1">
      <c r="A3" s="3"/>
      <c r="B3" s="3"/>
      <c r="C3" s="3"/>
      <c r="D3" s="3"/>
      <c r="E3" s="3"/>
      <c r="F3" s="3"/>
      <c r="G3" s="3"/>
      <c r="H3" s="1"/>
      <c r="I3" s="110"/>
      <c r="J3" s="45"/>
      <c r="K3" s="3"/>
      <c r="L3" s="3"/>
      <c r="M3" s="3"/>
      <c r="N3" s="109"/>
      <c r="O3" s="109"/>
      <c r="P3" s="109"/>
      <c r="Q3" s="46"/>
      <c r="R3" s="3"/>
      <c r="S3" s="1"/>
      <c r="Y3" s="328" t="s">
        <v>16</v>
      </c>
      <c r="Z3" s="328"/>
      <c r="AA3" s="328"/>
      <c r="AB3" s="328"/>
      <c r="AC3" s="19"/>
      <c r="AD3" s="328" t="s">
        <v>17</v>
      </c>
      <c r="AE3" s="328"/>
      <c r="AF3" s="328"/>
      <c r="AG3" s="19"/>
      <c r="AH3" s="19"/>
      <c r="AI3" s="67"/>
      <c r="AJ3" s="68"/>
      <c r="AK3" s="69"/>
      <c r="AL3" s="69"/>
      <c r="AM3" s="69"/>
      <c r="AN3" s="70"/>
      <c r="AO3" s="70"/>
    </row>
    <row r="4" spans="1:42" ht="12.75" customHeight="1" thickTop="1">
      <c r="A4" s="334" t="s">
        <v>22</v>
      </c>
      <c r="B4" s="334"/>
      <c r="C4" s="335" t="s">
        <v>185</v>
      </c>
      <c r="D4" s="336"/>
      <c r="E4" s="336"/>
      <c r="F4" s="336"/>
      <c r="G4" s="336"/>
      <c r="H4" s="337"/>
      <c r="I4" s="338" t="s">
        <v>184</v>
      </c>
      <c r="J4" s="339"/>
      <c r="K4" s="340" t="s">
        <v>104</v>
      </c>
      <c r="L4" s="341"/>
      <c r="M4" s="341"/>
      <c r="N4" s="341"/>
      <c r="O4" s="341"/>
      <c r="P4" s="341"/>
      <c r="Q4" s="341"/>
      <c r="R4" s="342"/>
      <c r="S4" s="48"/>
      <c r="T4" s="343" t="s">
        <v>115</v>
      </c>
      <c r="U4" s="344"/>
      <c r="V4" s="345"/>
      <c r="Y4" s="316" t="str">
        <f>'Timesheet Setup'!G7</f>
        <v xml:space="preserve">Spiro </v>
      </c>
      <c r="Z4" s="317"/>
      <c r="AA4" s="317"/>
      <c r="AB4" s="318"/>
      <c r="AC4" s="3"/>
      <c r="AD4" s="316">
        <f>'Timesheet Setup'!G9</f>
        <v>123456789</v>
      </c>
      <c r="AE4" s="317"/>
      <c r="AF4" s="318"/>
      <c r="AG4" s="3"/>
      <c r="AH4" s="3"/>
      <c r="AI4" s="67"/>
      <c r="AJ4" s="54" t="s">
        <v>22</v>
      </c>
      <c r="AK4" s="312" t="s">
        <v>78</v>
      </c>
      <c r="AL4" s="313"/>
      <c r="AM4" s="313"/>
      <c r="AN4" s="314"/>
      <c r="AO4" s="70"/>
    </row>
    <row r="5" spans="1:42">
      <c r="A5" s="54" t="s">
        <v>25</v>
      </c>
      <c r="B5" s="55" t="s">
        <v>26</v>
      </c>
      <c r="C5" s="54" t="s">
        <v>77</v>
      </c>
      <c r="D5" s="54" t="s">
        <v>88</v>
      </c>
      <c r="E5" s="54" t="s">
        <v>89</v>
      </c>
      <c r="F5" s="54" t="s">
        <v>90</v>
      </c>
      <c r="G5" s="54" t="s">
        <v>99</v>
      </c>
      <c r="H5" s="196" t="s">
        <v>100</v>
      </c>
      <c r="I5" s="195" t="s">
        <v>102</v>
      </c>
      <c r="J5" s="194" t="s">
        <v>84</v>
      </c>
      <c r="K5" s="54" t="s">
        <v>183</v>
      </c>
      <c r="L5" s="197" t="s">
        <v>5</v>
      </c>
      <c r="M5" s="54" t="s">
        <v>7</v>
      </c>
      <c r="N5" s="54" t="s">
        <v>14</v>
      </c>
      <c r="O5" s="54" t="s">
        <v>11</v>
      </c>
      <c r="P5" s="54" t="s">
        <v>47</v>
      </c>
      <c r="Q5" s="312" t="s">
        <v>94</v>
      </c>
      <c r="R5" s="314"/>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42708</v>
      </c>
      <c r="C6" s="58"/>
      <c r="D6" s="102"/>
      <c r="E6" s="102"/>
      <c r="F6" s="102"/>
      <c r="G6" s="102"/>
      <c r="H6" s="192"/>
      <c r="I6" s="113"/>
      <c r="J6" s="105"/>
      <c r="K6" s="102"/>
      <c r="L6" s="103"/>
      <c r="M6" s="102"/>
      <c r="N6" s="102"/>
      <c r="O6" s="102"/>
      <c r="P6" s="102"/>
      <c r="Q6" s="102"/>
      <c r="R6" s="104"/>
      <c r="S6" s="6"/>
      <c r="T6" s="113"/>
      <c r="U6" s="230"/>
      <c r="V6" s="228"/>
      <c r="Y6" s="315" t="s">
        <v>55</v>
      </c>
      <c r="Z6" s="315"/>
      <c r="AA6" s="315"/>
      <c r="AB6" s="315"/>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42709</v>
      </c>
      <c r="C7" s="58"/>
      <c r="D7" s="102"/>
      <c r="E7" s="102"/>
      <c r="F7" s="102"/>
      <c r="G7" s="102"/>
      <c r="H7" s="192"/>
      <c r="I7" s="113"/>
      <c r="J7" s="105"/>
      <c r="K7" s="102"/>
      <c r="L7" s="103"/>
      <c r="M7" s="102"/>
      <c r="N7" s="102"/>
      <c r="O7" s="102"/>
      <c r="P7" s="102"/>
      <c r="Q7" s="102"/>
      <c r="R7" s="104"/>
      <c r="S7" s="6"/>
      <c r="T7" s="113"/>
      <c r="U7" s="230"/>
      <c r="V7" s="228"/>
      <c r="Y7" s="316">
        <f>'Timesheet Setup'!G11</f>
        <v>58401</v>
      </c>
      <c r="Z7" s="317"/>
      <c r="AA7" s="317"/>
      <c r="AB7" s="318"/>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42710</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42711</v>
      </c>
      <c r="C9" s="58"/>
      <c r="D9" s="102"/>
      <c r="E9" s="102"/>
      <c r="F9" s="102"/>
      <c r="G9" s="102"/>
      <c r="H9" s="192"/>
      <c r="I9" s="113"/>
      <c r="J9" s="105"/>
      <c r="K9" s="102"/>
      <c r="L9" s="103"/>
      <c r="M9" s="102"/>
      <c r="N9" s="102"/>
      <c r="O9" s="102"/>
      <c r="P9" s="102"/>
      <c r="Q9" s="102"/>
      <c r="R9" s="104"/>
      <c r="S9" s="6"/>
      <c r="T9" s="113"/>
      <c r="U9" s="230"/>
      <c r="V9" s="228"/>
      <c r="Y9" s="327" t="s">
        <v>92</v>
      </c>
      <c r="Z9" s="327"/>
      <c r="AA9" s="3"/>
      <c r="AB9" s="328" t="s">
        <v>75</v>
      </c>
      <c r="AC9" s="328"/>
      <c r="AD9" s="3"/>
      <c r="AE9" s="328" t="s">
        <v>76</v>
      </c>
      <c r="AF9" s="328"/>
      <c r="AG9" s="3"/>
      <c r="AH9" s="3"/>
      <c r="AI9" s="72"/>
      <c r="AJ9" s="56" t="s">
        <v>30</v>
      </c>
      <c r="AK9" s="59">
        <f t="shared" si="2"/>
        <v>0</v>
      </c>
      <c r="AL9" s="59">
        <f t="shared" si="3"/>
        <v>0</v>
      </c>
      <c r="AM9" s="59">
        <f t="shared" si="0"/>
        <v>0</v>
      </c>
      <c r="AN9" s="59">
        <f t="shared" si="1"/>
        <v>0</v>
      </c>
      <c r="AO9" s="70"/>
    </row>
    <row r="10" spans="1:42">
      <c r="A10" s="56" t="s">
        <v>31</v>
      </c>
      <c r="B10" s="57">
        <f>IF(WEEKDAY($AB$10)=5,$AB$10,IF(B9&lt;&gt;0,B9+1,0))</f>
        <v>42712</v>
      </c>
      <c r="C10" s="58"/>
      <c r="D10" s="102"/>
      <c r="E10" s="102"/>
      <c r="F10" s="102"/>
      <c r="G10" s="102"/>
      <c r="H10" s="192"/>
      <c r="I10" s="113"/>
      <c r="J10" s="105"/>
      <c r="K10" s="102"/>
      <c r="L10" s="103"/>
      <c r="M10" s="102"/>
      <c r="N10" s="102"/>
      <c r="O10" s="102"/>
      <c r="P10" s="102"/>
      <c r="Q10" s="102"/>
      <c r="R10" s="104"/>
      <c r="S10" s="6"/>
      <c r="T10" s="113"/>
      <c r="U10" s="230"/>
      <c r="V10" s="228"/>
      <c r="Y10" s="329" t="str">
        <f>Validation!B4</f>
        <v>January (2017)</v>
      </c>
      <c r="Z10" s="330"/>
      <c r="AA10" s="3"/>
      <c r="AB10" s="331">
        <f>VLOOKUP(Y10,Validation!B4:F15,2,FALSE)</f>
        <v>42708</v>
      </c>
      <c r="AC10" s="332"/>
      <c r="AD10" s="3"/>
      <c r="AE10" s="331">
        <f>VLOOKUP(Y10,Validation!B4:F15,4,FALSE)</f>
        <v>42735</v>
      </c>
      <c r="AF10" s="332"/>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42713</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42714</v>
      </c>
      <c r="C12" s="58"/>
      <c r="D12" s="102"/>
      <c r="E12" s="102"/>
      <c r="F12" s="102"/>
      <c r="G12" s="102"/>
      <c r="H12" s="192"/>
      <c r="I12" s="113"/>
      <c r="J12" s="105"/>
      <c r="K12" s="102"/>
      <c r="L12" s="103"/>
      <c r="M12" s="102"/>
      <c r="N12" s="102"/>
      <c r="O12" s="102"/>
      <c r="P12" s="102"/>
      <c r="Q12" s="102"/>
      <c r="R12" s="104"/>
      <c r="S12" s="6"/>
      <c r="T12" s="113"/>
      <c r="U12" s="230"/>
      <c r="V12" s="228"/>
      <c r="W12" s="3"/>
      <c r="X12" s="1"/>
      <c r="Y12" s="319" t="s">
        <v>179</v>
      </c>
      <c r="Z12" s="320"/>
      <c r="AA12" s="320"/>
      <c r="AB12" s="321"/>
      <c r="AC12" s="165"/>
      <c r="AD12" s="322" t="s">
        <v>115</v>
      </c>
      <c r="AE12" s="323"/>
      <c r="AF12" s="324"/>
      <c r="AG12" s="16"/>
      <c r="AH12" s="3"/>
      <c r="AI12" s="71"/>
      <c r="AJ12" s="56" t="s">
        <v>33</v>
      </c>
      <c r="AK12" s="59">
        <f t="shared" si="2"/>
        <v>0</v>
      </c>
      <c r="AL12" s="59">
        <f t="shared" si="3"/>
        <v>0</v>
      </c>
      <c r="AM12" s="59">
        <f t="shared" si="0"/>
        <v>0</v>
      </c>
      <c r="AN12" s="59">
        <f t="shared" si="1"/>
        <v>0</v>
      </c>
      <c r="AO12" s="70"/>
      <c r="AP12" s="5"/>
    </row>
    <row r="13" spans="1:42">
      <c r="A13" s="198"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25" t="s">
        <v>158</v>
      </c>
      <c r="Z13" s="326"/>
      <c r="AA13" s="326"/>
      <c r="AB13" s="156">
        <f>'Timesheet Setup'!G19</f>
        <v>0</v>
      </c>
      <c r="AC13" s="166"/>
      <c r="AD13" s="325" t="s">
        <v>162</v>
      </c>
      <c r="AE13" s="326"/>
      <c r="AF13" s="156">
        <f>'Timesheet Setup'!G21</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10" t="s">
        <v>159</v>
      </c>
      <c r="Z14" s="311"/>
      <c r="AA14" s="311"/>
      <c r="AB14" s="99">
        <f>AE25</f>
        <v>0</v>
      </c>
      <c r="AC14" s="167"/>
      <c r="AD14" s="310" t="s">
        <v>166</v>
      </c>
      <c r="AE14" s="311"/>
      <c r="AF14" s="164">
        <f>AE46</f>
        <v>0</v>
      </c>
      <c r="AG14" s="47"/>
      <c r="AH14" s="47"/>
      <c r="AI14" s="71"/>
      <c r="AJ14" s="70"/>
      <c r="AK14" s="70"/>
      <c r="AL14" s="70"/>
      <c r="AM14" s="70"/>
      <c r="AN14" s="70"/>
      <c r="AO14" s="70"/>
    </row>
    <row r="15" spans="1:42" ht="13.5" thickBot="1">
      <c r="A15" s="3"/>
      <c r="B15" s="200"/>
      <c r="C15" s="200"/>
      <c r="D15" s="200"/>
      <c r="E15" s="200"/>
      <c r="F15" s="200"/>
      <c r="G15" s="200"/>
      <c r="H15" s="200"/>
      <c r="I15" s="200"/>
      <c r="J15" s="200"/>
      <c r="K15" s="200"/>
      <c r="L15" s="200"/>
      <c r="M15" s="200"/>
      <c r="N15" s="200"/>
      <c r="O15" s="200"/>
      <c r="P15" s="200"/>
      <c r="Q15" s="200"/>
      <c r="R15" s="3"/>
      <c r="S15" s="6"/>
      <c r="T15" s="1"/>
      <c r="U15" s="1"/>
      <c r="V15" s="1"/>
      <c r="W15" s="1"/>
      <c r="X15" s="6"/>
      <c r="Y15" s="310" t="s">
        <v>160</v>
      </c>
      <c r="Z15" s="311"/>
      <c r="AA15" s="311"/>
      <c r="AB15" s="99">
        <f>AE24</f>
        <v>0</v>
      </c>
      <c r="AC15" s="168"/>
      <c r="AD15" s="310" t="s">
        <v>163</v>
      </c>
      <c r="AE15" s="311"/>
      <c r="AF15" s="164">
        <f>AE47</f>
        <v>0</v>
      </c>
      <c r="AG15" s="3"/>
      <c r="AH15" s="47"/>
      <c r="AI15" s="71"/>
      <c r="AJ15" s="70"/>
      <c r="AK15" s="74"/>
      <c r="AL15" s="74"/>
      <c r="AM15" s="74"/>
      <c r="AN15" s="70"/>
      <c r="AO15" s="70"/>
    </row>
    <row r="16" spans="1:42" ht="12.75" customHeight="1" thickTop="1">
      <c r="A16" s="334" t="s">
        <v>23</v>
      </c>
      <c r="B16" s="334"/>
      <c r="C16" s="335" t="s">
        <v>185</v>
      </c>
      <c r="D16" s="336"/>
      <c r="E16" s="336"/>
      <c r="F16" s="336"/>
      <c r="G16" s="336"/>
      <c r="H16" s="337"/>
      <c r="I16" s="338" t="s">
        <v>184</v>
      </c>
      <c r="J16" s="339"/>
      <c r="K16" s="340" t="s">
        <v>104</v>
      </c>
      <c r="L16" s="341"/>
      <c r="M16" s="341"/>
      <c r="N16" s="341"/>
      <c r="O16" s="341"/>
      <c r="P16" s="341"/>
      <c r="Q16" s="341"/>
      <c r="R16" s="342"/>
      <c r="S16" s="1"/>
      <c r="T16" s="343" t="s">
        <v>115</v>
      </c>
      <c r="U16" s="344"/>
      <c r="V16" s="345"/>
      <c r="W16" s="6"/>
      <c r="Y16" s="310" t="s">
        <v>161</v>
      </c>
      <c r="Z16" s="311"/>
      <c r="AA16" s="311"/>
      <c r="AB16" s="164">
        <f>AE26</f>
        <v>0</v>
      </c>
      <c r="AC16" s="167"/>
      <c r="AD16" s="310" t="s">
        <v>114</v>
      </c>
      <c r="AE16" s="311"/>
      <c r="AF16" s="164">
        <f>AF49</f>
        <v>0</v>
      </c>
      <c r="AG16" s="3"/>
      <c r="AH16" s="3"/>
      <c r="AI16" s="71"/>
      <c r="AJ16" s="54" t="s">
        <v>22</v>
      </c>
      <c r="AK16" s="312" t="s">
        <v>78</v>
      </c>
      <c r="AL16" s="313"/>
      <c r="AM16" s="313"/>
      <c r="AN16" s="314"/>
      <c r="AO16" s="70"/>
    </row>
    <row r="17" spans="1:41" ht="12.75" customHeight="1" thickBot="1">
      <c r="A17" s="54" t="s">
        <v>25</v>
      </c>
      <c r="B17" s="55" t="s">
        <v>26</v>
      </c>
      <c r="C17" s="54" t="s">
        <v>77</v>
      </c>
      <c r="D17" s="54" t="s">
        <v>88</v>
      </c>
      <c r="E17" s="54" t="s">
        <v>89</v>
      </c>
      <c r="F17" s="54" t="s">
        <v>90</v>
      </c>
      <c r="G17" s="54" t="s">
        <v>99</v>
      </c>
      <c r="H17" s="218" t="s">
        <v>100</v>
      </c>
      <c r="I17" s="195" t="s">
        <v>102</v>
      </c>
      <c r="J17" s="194" t="s">
        <v>84</v>
      </c>
      <c r="K17" s="54" t="s">
        <v>183</v>
      </c>
      <c r="L17" s="219" t="s">
        <v>5</v>
      </c>
      <c r="M17" s="54" t="s">
        <v>7</v>
      </c>
      <c r="N17" s="54" t="s">
        <v>14</v>
      </c>
      <c r="O17" s="54" t="s">
        <v>11</v>
      </c>
      <c r="P17" s="54" t="s">
        <v>47</v>
      </c>
      <c r="Q17" s="312" t="s">
        <v>94</v>
      </c>
      <c r="R17" s="314"/>
      <c r="S17" s="1"/>
      <c r="T17" s="112" t="s">
        <v>85</v>
      </c>
      <c r="U17" s="229" t="s">
        <v>110</v>
      </c>
      <c r="V17" s="227" t="s">
        <v>114</v>
      </c>
      <c r="X17" s="6"/>
      <c r="Y17" s="349" t="s">
        <v>12</v>
      </c>
      <c r="Z17" s="350"/>
      <c r="AA17" s="350"/>
      <c r="AB17" s="35">
        <f>SUM(AB13+AB14+AB15-AB16)</f>
        <v>0</v>
      </c>
      <c r="AC17" s="167"/>
      <c r="AD17" s="349" t="s">
        <v>164</v>
      </c>
      <c r="AE17" s="35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42715</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42716</v>
      </c>
      <c r="C19" s="58"/>
      <c r="D19" s="102"/>
      <c r="E19" s="102"/>
      <c r="F19" s="102"/>
      <c r="G19" s="102"/>
      <c r="H19" s="102"/>
      <c r="I19" s="193"/>
      <c r="J19" s="105"/>
      <c r="K19" s="102"/>
      <c r="L19" s="102"/>
      <c r="M19" s="102"/>
      <c r="N19" s="102"/>
      <c r="O19" s="102"/>
      <c r="P19" s="102"/>
      <c r="Q19" s="102"/>
      <c r="R19" s="104"/>
      <c r="S19" s="3"/>
      <c r="T19" s="113"/>
      <c r="U19" s="230"/>
      <c r="V19" s="228"/>
      <c r="W19" s="6"/>
      <c r="X19" s="6"/>
      <c r="Y19" s="322" t="s">
        <v>0</v>
      </c>
      <c r="Z19" s="323"/>
      <c r="AA19" s="323"/>
      <c r="AB19" s="323"/>
      <c r="AC19" s="323"/>
      <c r="AD19" s="323"/>
      <c r="AE19" s="323"/>
      <c r="AF19" s="324"/>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42717</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42718</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46" t="s">
        <v>19</v>
      </c>
      <c r="AA21" s="347"/>
      <c r="AB21" s="347"/>
      <c r="AC21" s="348"/>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42719</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46" t="s">
        <v>20</v>
      </c>
      <c r="AA22" s="347"/>
      <c r="AB22" s="347"/>
      <c r="AC22" s="348"/>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42720</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42721</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54" t="s">
        <v>18</v>
      </c>
      <c r="AA24" s="355"/>
      <c r="AB24" s="355"/>
      <c r="AC24" s="356"/>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46" t="s">
        <v>15</v>
      </c>
      <c r="AA25" s="347"/>
      <c r="AB25" s="347"/>
      <c r="AC25" s="348"/>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 si="12">SUM(AL18:AL24)</f>
        <v>0</v>
      </c>
      <c r="AM25" s="207">
        <f t="shared" ref="AM25" si="13">SUM(AM18:AM24)</f>
        <v>0</v>
      </c>
      <c r="AN25" s="207">
        <f t="shared" ref="AN25" si="14">SUM(AN18:AN24)</f>
        <v>0</v>
      </c>
      <c r="AO25" s="70"/>
    </row>
    <row r="26" spans="1:41">
      <c r="S26" s="3"/>
      <c r="T26" s="1"/>
      <c r="U26" s="1"/>
      <c r="V26" s="1"/>
      <c r="W26" s="1"/>
      <c r="X26" s="3"/>
      <c r="Y26" s="41" t="s">
        <v>57</v>
      </c>
      <c r="Z26" s="346" t="s">
        <v>53</v>
      </c>
      <c r="AA26" s="347"/>
      <c r="AB26" s="347"/>
      <c r="AC26" s="348"/>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57" t="s">
        <v>46</v>
      </c>
      <c r="AA27" s="358"/>
      <c r="AB27" s="358"/>
      <c r="AC27" s="359"/>
      <c r="AD27" s="157"/>
      <c r="AE27" s="157"/>
      <c r="AF27" s="158"/>
      <c r="AG27" s="3"/>
      <c r="AH27" s="3"/>
      <c r="AI27" s="71"/>
      <c r="AJ27" s="70"/>
      <c r="AK27" s="68"/>
      <c r="AL27" s="68"/>
      <c r="AM27" s="68"/>
      <c r="AN27" s="70"/>
      <c r="AO27" s="70"/>
    </row>
    <row r="28" spans="1:41" ht="12.75" customHeight="1" thickTop="1" thickBot="1">
      <c r="A28" s="334" t="s">
        <v>24</v>
      </c>
      <c r="B28" s="334"/>
      <c r="C28" s="335" t="s">
        <v>185</v>
      </c>
      <c r="D28" s="336"/>
      <c r="E28" s="336"/>
      <c r="F28" s="336"/>
      <c r="G28" s="336"/>
      <c r="H28" s="337"/>
      <c r="I28" s="338" t="s">
        <v>184</v>
      </c>
      <c r="J28" s="339"/>
      <c r="K28" s="340" t="s">
        <v>104</v>
      </c>
      <c r="L28" s="341"/>
      <c r="M28" s="341"/>
      <c r="N28" s="341"/>
      <c r="O28" s="341"/>
      <c r="P28" s="341"/>
      <c r="Q28" s="341"/>
      <c r="R28" s="342"/>
      <c r="S28" s="3"/>
      <c r="T28" s="343" t="s">
        <v>115</v>
      </c>
      <c r="U28" s="344"/>
      <c r="V28" s="345"/>
      <c r="W28" s="3"/>
      <c r="Y28" s="91" t="s">
        <v>74</v>
      </c>
      <c r="Z28" s="360" t="s">
        <v>93</v>
      </c>
      <c r="AA28" s="361"/>
      <c r="AB28" s="361"/>
      <c r="AC28" s="362"/>
      <c r="AD28" s="92" t="s">
        <v>89</v>
      </c>
      <c r="AE28" s="98">
        <f>SUM($E$13+E25+E37+E49+E61)</f>
        <v>0</v>
      </c>
      <c r="AF28" s="93">
        <f>AE28</f>
        <v>0</v>
      </c>
      <c r="AG28" s="3"/>
      <c r="AH28" s="3"/>
      <c r="AI28" s="71"/>
      <c r="AJ28" s="54" t="s">
        <v>22</v>
      </c>
      <c r="AK28" s="312" t="s">
        <v>78</v>
      </c>
      <c r="AL28" s="313"/>
      <c r="AM28" s="313"/>
      <c r="AN28" s="314"/>
      <c r="AO28" s="70"/>
    </row>
    <row r="29" spans="1:41" ht="14.25" customHeight="1" thickTop="1">
      <c r="A29" s="54" t="s">
        <v>25</v>
      </c>
      <c r="B29" s="55" t="s">
        <v>26</v>
      </c>
      <c r="C29" s="54" t="s">
        <v>77</v>
      </c>
      <c r="D29" s="54" t="s">
        <v>88</v>
      </c>
      <c r="E29" s="54" t="s">
        <v>89</v>
      </c>
      <c r="F29" s="54" t="s">
        <v>90</v>
      </c>
      <c r="G29" s="54" t="s">
        <v>99</v>
      </c>
      <c r="H29" s="218" t="s">
        <v>100</v>
      </c>
      <c r="I29" s="195" t="s">
        <v>102</v>
      </c>
      <c r="J29" s="194" t="s">
        <v>84</v>
      </c>
      <c r="K29" s="54" t="s">
        <v>183</v>
      </c>
      <c r="L29" s="219" t="s">
        <v>5</v>
      </c>
      <c r="M29" s="54" t="s">
        <v>7</v>
      </c>
      <c r="N29" s="54" t="s">
        <v>14</v>
      </c>
      <c r="O29" s="54" t="s">
        <v>11</v>
      </c>
      <c r="P29" s="54" t="s">
        <v>47</v>
      </c>
      <c r="Q29" s="312" t="s">
        <v>94</v>
      </c>
      <c r="R29" s="314"/>
      <c r="S29" s="1"/>
      <c r="T29" s="112" t="s">
        <v>85</v>
      </c>
      <c r="U29" s="229" t="s">
        <v>110</v>
      </c>
      <c r="V29" s="227" t="s">
        <v>114</v>
      </c>
      <c r="X29" s="3"/>
      <c r="Y29" s="88" t="s">
        <v>61</v>
      </c>
      <c r="Z29" s="354" t="s">
        <v>58</v>
      </c>
      <c r="AA29" s="355"/>
      <c r="AB29" s="355"/>
      <c r="AC29" s="356"/>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42722</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46" t="s">
        <v>59</v>
      </c>
      <c r="AA30" s="347"/>
      <c r="AB30" s="347"/>
      <c r="AC30" s="348"/>
      <c r="AD30" s="13" t="s">
        <v>90</v>
      </c>
      <c r="AE30" s="14">
        <f>IF($AF$7=2,F$13+F$25+F$37+F$49+F$61,0)</f>
        <v>0</v>
      </c>
      <c r="AF30" s="39">
        <f>AE30</f>
        <v>0</v>
      </c>
      <c r="AG30" s="3"/>
      <c r="AH30" s="3"/>
      <c r="AI30" s="71"/>
      <c r="AJ30" s="56" t="s">
        <v>27</v>
      </c>
      <c r="AK30" s="59">
        <f>I30</f>
        <v>0</v>
      </c>
      <c r="AL30" s="59">
        <f>K30</f>
        <v>0</v>
      </c>
      <c r="AM30" s="59">
        <f t="shared" ref="AM30:AM36" si="15">IF($U$13&gt;0,T30,0)</f>
        <v>0</v>
      </c>
      <c r="AN30" s="59">
        <f t="shared" ref="AN30:AN36" si="16">IF(E30&gt;8,8,E30)</f>
        <v>0</v>
      </c>
      <c r="AO30" s="70"/>
    </row>
    <row r="31" spans="1:41">
      <c r="A31" s="53" t="s">
        <v>28</v>
      </c>
      <c r="B31" s="63">
        <f t="shared" ref="B31:B36" si="17">IF(B30&lt;&gt;0,IF(SUM(B30+1)&gt;$AE$10,0, SUM(B30+1)),0)</f>
        <v>42723</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46" t="s">
        <v>60</v>
      </c>
      <c r="AA31" s="347"/>
      <c r="AB31" s="347"/>
      <c r="AC31" s="348"/>
      <c r="AD31" s="13" t="s">
        <v>90</v>
      </c>
      <c r="AE31" s="14">
        <f>IF($AF$7=3,F$13+F$25+F$37+F$49+F$61,0)</f>
        <v>0</v>
      </c>
      <c r="AF31" s="39">
        <f>AE31</f>
        <v>0</v>
      </c>
      <c r="AG31" s="3"/>
      <c r="AH31" s="3"/>
      <c r="AI31" s="71"/>
      <c r="AJ31" s="56" t="s">
        <v>28</v>
      </c>
      <c r="AK31" s="59">
        <f t="shared" ref="AK31:AK36" si="18">I31</f>
        <v>0</v>
      </c>
      <c r="AL31" s="59">
        <f t="shared" ref="AL31:AL36" si="19">K31</f>
        <v>0</v>
      </c>
      <c r="AM31" s="59">
        <f t="shared" si="15"/>
        <v>0</v>
      </c>
      <c r="AN31" s="59">
        <f t="shared" si="16"/>
        <v>0</v>
      </c>
      <c r="AO31" s="70"/>
    </row>
    <row r="32" spans="1:41">
      <c r="A32" s="53" t="s">
        <v>29</v>
      </c>
      <c r="B32" s="63">
        <f t="shared" si="17"/>
        <v>42724</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46" t="s">
        <v>69</v>
      </c>
      <c r="AA32" s="347"/>
      <c r="AB32" s="347"/>
      <c r="AC32" s="348"/>
      <c r="AD32" s="13" t="s">
        <v>99</v>
      </c>
      <c r="AE32" s="14">
        <f>SUM(G13+G25+G37+G49+G61)*1.5</f>
        <v>0</v>
      </c>
      <c r="AF32" s="39">
        <f>AE32/1.5</f>
        <v>0</v>
      </c>
      <c r="AG32" s="3"/>
      <c r="AH32" s="3"/>
      <c r="AI32" s="71"/>
      <c r="AJ32" s="56" t="s">
        <v>29</v>
      </c>
      <c r="AK32" s="59">
        <f t="shared" si="18"/>
        <v>0</v>
      </c>
      <c r="AL32" s="59">
        <f t="shared" si="19"/>
        <v>0</v>
      </c>
      <c r="AM32" s="59">
        <f t="shared" si="15"/>
        <v>0</v>
      </c>
      <c r="AN32" s="59">
        <f t="shared" si="16"/>
        <v>0</v>
      </c>
      <c r="AO32" s="70"/>
    </row>
    <row r="33" spans="1:41" ht="13.5" thickBot="1">
      <c r="A33" s="53" t="s">
        <v>30</v>
      </c>
      <c r="B33" s="63">
        <f t="shared" si="17"/>
        <v>42725</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8"/>
        <v>0</v>
      </c>
      <c r="AL33" s="59">
        <f t="shared" si="19"/>
        <v>0</v>
      </c>
      <c r="AM33" s="59">
        <f t="shared" si="15"/>
        <v>0</v>
      </c>
      <c r="AN33" s="59">
        <f t="shared" si="16"/>
        <v>0</v>
      </c>
      <c r="AO33" s="70"/>
    </row>
    <row r="34" spans="1:41" ht="13.5" thickTop="1">
      <c r="A34" s="53" t="s">
        <v>31</v>
      </c>
      <c r="B34" s="63">
        <f t="shared" si="17"/>
        <v>42726</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54" t="s">
        <v>50</v>
      </c>
      <c r="AA34" s="355"/>
      <c r="AB34" s="355"/>
      <c r="AC34" s="356"/>
      <c r="AD34" s="89" t="s">
        <v>52</v>
      </c>
      <c r="AE34" s="90">
        <f>IF(SUM(C13:E13)&lt;=(40),J13)+
IF(SUM(C25,D25,E25)&lt;=40,J25)+
IF(SUM(C37,D37,E37)&lt;=40,J37)+
IF(SUM(C49,D49,E49)&lt;=40,J49)+
IF(SUM(C61,D61,E61)&lt;=40,J61)</f>
        <v>0</v>
      </c>
      <c r="AF34" s="86">
        <f>AE34</f>
        <v>0</v>
      </c>
      <c r="AG34" s="3"/>
      <c r="AH34" s="3"/>
      <c r="AI34" s="71"/>
      <c r="AJ34" s="56" t="s">
        <v>31</v>
      </c>
      <c r="AK34" s="59">
        <f t="shared" si="18"/>
        <v>0</v>
      </c>
      <c r="AL34" s="59">
        <f t="shared" si="19"/>
        <v>0</v>
      </c>
      <c r="AM34" s="59">
        <f t="shared" si="15"/>
        <v>0</v>
      </c>
      <c r="AN34" s="59">
        <f t="shared" si="16"/>
        <v>0</v>
      </c>
      <c r="AO34" s="70"/>
    </row>
    <row r="35" spans="1:41" ht="13.5" thickBot="1">
      <c r="A35" s="53" t="s">
        <v>32</v>
      </c>
      <c r="B35" s="63">
        <f t="shared" si="17"/>
        <v>42727</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8"/>
        <v>0</v>
      </c>
      <c r="AL35" s="59">
        <f t="shared" si="19"/>
        <v>0</v>
      </c>
      <c r="AM35" s="59">
        <f t="shared" si="15"/>
        <v>0</v>
      </c>
      <c r="AN35" s="59">
        <f t="shared" si="16"/>
        <v>0</v>
      </c>
      <c r="AO35" s="70"/>
    </row>
    <row r="36" spans="1:41" ht="14.25" thickTop="1" thickBot="1">
      <c r="A36" s="53" t="s">
        <v>33</v>
      </c>
      <c r="B36" s="63">
        <f t="shared" si="17"/>
        <v>42728</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63" t="s">
        <v>182</v>
      </c>
      <c r="AA36" s="364"/>
      <c r="AB36" s="364"/>
      <c r="AC36" s="365"/>
      <c r="AD36" s="191" t="s">
        <v>180</v>
      </c>
      <c r="AE36" s="189">
        <f>SUMIFS(Q:Q,R:R,"EC",B:B,"&lt;&gt;0")</f>
        <v>0</v>
      </c>
      <c r="AF36" s="190">
        <f>AE36</f>
        <v>0</v>
      </c>
      <c r="AG36" s="3"/>
      <c r="AH36" s="3"/>
      <c r="AI36" s="71"/>
      <c r="AJ36" s="56" t="s">
        <v>33</v>
      </c>
      <c r="AK36" s="59">
        <f t="shared" si="18"/>
        <v>0</v>
      </c>
      <c r="AL36" s="59">
        <f t="shared" si="19"/>
        <v>0</v>
      </c>
      <c r="AM36" s="59">
        <f t="shared" si="15"/>
        <v>0</v>
      </c>
      <c r="AN36" s="59">
        <f t="shared" si="16"/>
        <v>0</v>
      </c>
      <c r="AO36" s="70"/>
    </row>
    <row r="37" spans="1:41" ht="14.25" thickTop="1" thickBot="1">
      <c r="A37" s="62" t="s">
        <v>34</v>
      </c>
      <c r="B37" s="52"/>
      <c r="C37" s="61">
        <f>SUMIF($B30:$B36,"&lt;&gt;0",C30:C36)</f>
        <v>0</v>
      </c>
      <c r="D37" s="61">
        <f t="shared" ref="D37:Q37" si="20">SUMIF($B30:$B36,"&lt;&gt;0",D30:D36)</f>
        <v>0</v>
      </c>
      <c r="E37" s="61">
        <f t="shared" si="20"/>
        <v>0</v>
      </c>
      <c r="F37" s="61">
        <f t="shared" si="20"/>
        <v>0</v>
      </c>
      <c r="G37" s="61">
        <f t="shared" si="20"/>
        <v>0</v>
      </c>
      <c r="H37" s="61">
        <f t="shared" si="20"/>
        <v>0</v>
      </c>
      <c r="I37" s="101">
        <f t="shared" si="20"/>
        <v>0</v>
      </c>
      <c r="J37" s="101">
        <f t="shared" si="20"/>
        <v>0</v>
      </c>
      <c r="K37" s="61">
        <f t="shared" si="20"/>
        <v>0</v>
      </c>
      <c r="L37" s="61">
        <f t="shared" si="20"/>
        <v>0</v>
      </c>
      <c r="M37" s="61">
        <f t="shared" si="20"/>
        <v>0</v>
      </c>
      <c r="N37" s="61">
        <f t="shared" si="20"/>
        <v>0</v>
      </c>
      <c r="O37" s="61">
        <f t="shared" si="20"/>
        <v>0</v>
      </c>
      <c r="P37" s="61">
        <f t="shared" si="20"/>
        <v>0</v>
      </c>
      <c r="Q37" s="61">
        <f t="shared" si="20"/>
        <v>0</v>
      </c>
      <c r="R37" s="61"/>
      <c r="S37" s="3"/>
      <c r="T37" s="114">
        <f>SUMIF($B30:$B36,"&lt;&gt;0",T30:T36)</f>
        <v>0</v>
      </c>
      <c r="U37" s="231">
        <f>SUMIF($B30:$B36,"&lt;&gt;0",U30:U36)</f>
        <v>0</v>
      </c>
      <c r="V37" s="231">
        <f>SUMIF($B30:$B36,"&lt;&gt;0",V30:V36)</f>
        <v>0</v>
      </c>
      <c r="W37" s="3"/>
      <c r="X37" s="3"/>
      <c r="Y37" s="172" t="s">
        <v>73</v>
      </c>
      <c r="Z37" s="363" t="s">
        <v>101</v>
      </c>
      <c r="AA37" s="364"/>
      <c r="AB37" s="364"/>
      <c r="AC37" s="365"/>
      <c r="AD37" s="159"/>
      <c r="AE37" s="160"/>
      <c r="AF37" s="161"/>
      <c r="AG37" s="3"/>
      <c r="AH37" s="3"/>
      <c r="AI37" s="71"/>
      <c r="AJ37" s="56" t="s">
        <v>34</v>
      </c>
      <c r="AK37" s="207">
        <f>SUM(AK30:AK36)</f>
        <v>0</v>
      </c>
      <c r="AL37" s="207">
        <f t="shared" ref="AL37" si="21">SUM(AL30:AL36)</f>
        <v>0</v>
      </c>
      <c r="AM37" s="207">
        <f t="shared" ref="AM37" si="22">SUM(AM30:AM36)</f>
        <v>0</v>
      </c>
      <c r="AN37" s="207">
        <f t="shared" ref="AN37" si="23">SUM(AN30:AN36)</f>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54" t="s">
        <v>8</v>
      </c>
      <c r="AA38" s="355"/>
      <c r="AB38" s="355"/>
      <c r="AC38" s="356"/>
      <c r="AD38" s="89" t="s">
        <v>9</v>
      </c>
      <c r="AE38" s="90">
        <f>SUMIFS(Q:Q,R:R,"M",B:B,"&lt;&gt;0")</f>
        <v>0</v>
      </c>
      <c r="AF38" s="86">
        <f t="shared" ref="AF38:AF49" si="24">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46" t="s">
        <v>4</v>
      </c>
      <c r="AA39" s="347"/>
      <c r="AB39" s="347"/>
      <c r="AC39" s="348"/>
      <c r="AD39" s="13" t="s">
        <v>5</v>
      </c>
      <c r="AE39" s="14">
        <f>SUM(L13,L25,L37,L49,L61)</f>
        <v>0</v>
      </c>
      <c r="AF39" s="39">
        <f t="shared" si="24"/>
        <v>0</v>
      </c>
      <c r="AI39" s="71"/>
      <c r="AJ39" s="70"/>
      <c r="AK39" s="68"/>
      <c r="AL39" s="68"/>
      <c r="AM39" s="68"/>
      <c r="AN39" s="70"/>
      <c r="AO39" s="70"/>
    </row>
    <row r="40" spans="1:41" s="3" customFormat="1" ht="12.75" customHeight="1" thickTop="1">
      <c r="A40" s="334" t="s">
        <v>35</v>
      </c>
      <c r="B40" s="334"/>
      <c r="C40" s="335" t="s">
        <v>185</v>
      </c>
      <c r="D40" s="336"/>
      <c r="E40" s="336"/>
      <c r="F40" s="336"/>
      <c r="G40" s="336"/>
      <c r="H40" s="337"/>
      <c r="I40" s="338" t="s">
        <v>184</v>
      </c>
      <c r="J40" s="339"/>
      <c r="K40" s="340" t="s">
        <v>104</v>
      </c>
      <c r="L40" s="341"/>
      <c r="M40" s="341"/>
      <c r="N40" s="341"/>
      <c r="O40" s="341"/>
      <c r="P40" s="341"/>
      <c r="Q40" s="341"/>
      <c r="R40" s="342"/>
      <c r="T40" s="343" t="s">
        <v>115</v>
      </c>
      <c r="U40" s="344"/>
      <c r="V40" s="345"/>
      <c r="Y40" s="38">
        <v>180</v>
      </c>
      <c r="Z40" s="346" t="s">
        <v>6</v>
      </c>
      <c r="AA40" s="347"/>
      <c r="AB40" s="347"/>
      <c r="AC40" s="348"/>
      <c r="AD40" s="13" t="s">
        <v>7</v>
      </c>
      <c r="AE40" s="14">
        <f>SUM(M13,M25,M37,M49,M61)</f>
        <v>0</v>
      </c>
      <c r="AF40" s="39">
        <f t="shared" si="24"/>
        <v>0</v>
      </c>
      <c r="AI40" s="71"/>
      <c r="AJ40" s="54" t="s">
        <v>22</v>
      </c>
      <c r="AK40" s="312" t="s">
        <v>78</v>
      </c>
      <c r="AL40" s="313"/>
      <c r="AM40" s="313"/>
      <c r="AN40" s="314"/>
      <c r="AO40" s="70"/>
    </row>
    <row r="41" spans="1:41" s="3" customFormat="1" ht="12.75" customHeight="1">
      <c r="A41" s="54" t="s">
        <v>25</v>
      </c>
      <c r="B41" s="55" t="s">
        <v>26</v>
      </c>
      <c r="C41" s="54" t="s">
        <v>77</v>
      </c>
      <c r="D41" s="54" t="s">
        <v>88</v>
      </c>
      <c r="E41" s="54" t="s">
        <v>89</v>
      </c>
      <c r="F41" s="54" t="s">
        <v>90</v>
      </c>
      <c r="G41" s="54" t="s">
        <v>99</v>
      </c>
      <c r="H41" s="218" t="s">
        <v>100</v>
      </c>
      <c r="I41" s="195" t="s">
        <v>102</v>
      </c>
      <c r="J41" s="194" t="s">
        <v>84</v>
      </c>
      <c r="K41" s="54" t="s">
        <v>183</v>
      </c>
      <c r="L41" s="219" t="s">
        <v>5</v>
      </c>
      <c r="M41" s="54" t="s">
        <v>7</v>
      </c>
      <c r="N41" s="54" t="s">
        <v>14</v>
      </c>
      <c r="O41" s="54" t="s">
        <v>11</v>
      </c>
      <c r="P41" s="54" t="s">
        <v>47</v>
      </c>
      <c r="Q41" s="312" t="s">
        <v>94</v>
      </c>
      <c r="R41" s="314"/>
      <c r="S41" s="1"/>
      <c r="T41" s="112" t="s">
        <v>85</v>
      </c>
      <c r="U41" s="229" t="s">
        <v>110</v>
      </c>
      <c r="V41" s="227" t="s">
        <v>114</v>
      </c>
      <c r="X41" s="2"/>
      <c r="Y41" s="38">
        <v>195</v>
      </c>
      <c r="Z41" s="346" t="s">
        <v>10</v>
      </c>
      <c r="AA41" s="347"/>
      <c r="AB41" s="347"/>
      <c r="AC41" s="348"/>
      <c r="AD41" s="15" t="s">
        <v>11</v>
      </c>
      <c r="AE41" s="14">
        <f>SUM(O13,O25,O37,O49,O61)</f>
        <v>0</v>
      </c>
      <c r="AF41" s="39">
        <f t="shared" si="24"/>
        <v>0</v>
      </c>
      <c r="AI41" s="71"/>
      <c r="AJ41" s="54" t="s">
        <v>25</v>
      </c>
      <c r="AK41" s="54" t="s">
        <v>79</v>
      </c>
      <c r="AL41" s="54" t="s">
        <v>80</v>
      </c>
      <c r="AM41" s="54" t="s">
        <v>85</v>
      </c>
      <c r="AN41" s="54" t="s">
        <v>89</v>
      </c>
      <c r="AO41" s="70"/>
    </row>
    <row r="42" spans="1:41" s="3" customFormat="1">
      <c r="A42" s="53" t="s">
        <v>27</v>
      </c>
      <c r="B42" s="63">
        <f>IF(B36&lt;&gt;0,IF(SUM(B36+1)&gt;$AE$10,0, SUM(B36+1)),0)</f>
        <v>42729</v>
      </c>
      <c r="C42" s="58"/>
      <c r="D42" s="102"/>
      <c r="E42" s="102"/>
      <c r="F42" s="102"/>
      <c r="G42" s="102"/>
      <c r="H42" s="102"/>
      <c r="I42" s="193"/>
      <c r="J42" s="105"/>
      <c r="K42" s="102"/>
      <c r="L42" s="102"/>
      <c r="M42" s="102"/>
      <c r="N42" s="102"/>
      <c r="O42" s="102"/>
      <c r="P42" s="102"/>
      <c r="Q42" s="102"/>
      <c r="R42" s="104"/>
      <c r="T42" s="113"/>
      <c r="U42" s="230"/>
      <c r="V42" s="228"/>
      <c r="W42" s="2"/>
      <c r="Y42" s="40">
        <v>199</v>
      </c>
      <c r="Z42" s="346" t="s">
        <v>13</v>
      </c>
      <c r="AA42" s="347"/>
      <c r="AB42" s="347"/>
      <c r="AC42" s="348"/>
      <c r="AD42" s="15" t="s">
        <v>14</v>
      </c>
      <c r="AE42" s="14">
        <f>SUM(N13,N25,N37,N49,N61)</f>
        <v>0</v>
      </c>
      <c r="AF42" s="39">
        <f t="shared" si="24"/>
        <v>0</v>
      </c>
      <c r="AI42" s="71"/>
      <c r="AJ42" s="56" t="s">
        <v>27</v>
      </c>
      <c r="AK42" s="59">
        <f>I42</f>
        <v>0</v>
      </c>
      <c r="AL42" s="59">
        <f>K42</f>
        <v>0</v>
      </c>
      <c r="AM42" s="59">
        <f t="shared" ref="AM42:AM48" si="25">IF($U$13&gt;0,T42,0)</f>
        <v>0</v>
      </c>
      <c r="AN42" s="59">
        <f t="shared" ref="AN42:AN48" si="26">IF(E42&gt;8,8,E42)</f>
        <v>0</v>
      </c>
      <c r="AO42" s="70"/>
    </row>
    <row r="43" spans="1:41" s="3" customFormat="1">
      <c r="A43" s="53" t="s">
        <v>28</v>
      </c>
      <c r="B43" s="63">
        <f t="shared" ref="B43:B48" si="27">IF(B42&lt;&gt;0,IF(SUM(B42+1)&gt;$AE$10,0, SUM(B42+1)),0)</f>
        <v>42730</v>
      </c>
      <c r="C43" s="58"/>
      <c r="D43" s="102"/>
      <c r="E43" s="102"/>
      <c r="F43" s="102"/>
      <c r="G43" s="102"/>
      <c r="H43" s="102"/>
      <c r="I43" s="193"/>
      <c r="J43" s="105"/>
      <c r="K43" s="102"/>
      <c r="L43" s="102"/>
      <c r="M43" s="102"/>
      <c r="N43" s="102"/>
      <c r="O43" s="102"/>
      <c r="P43" s="102"/>
      <c r="Q43" s="102"/>
      <c r="R43" s="104"/>
      <c r="T43" s="113"/>
      <c r="U43" s="230"/>
      <c r="V43" s="228"/>
      <c r="Y43" s="40">
        <v>196</v>
      </c>
      <c r="Z43" s="346" t="s">
        <v>66</v>
      </c>
      <c r="AA43" s="347"/>
      <c r="AB43" s="347"/>
      <c r="AC43" s="348"/>
      <c r="AD43" s="15" t="s">
        <v>65</v>
      </c>
      <c r="AE43" s="14">
        <f>SUMIFS(Q:Q,R:R,"AL",B:B,"&lt;&gt;0")</f>
        <v>0</v>
      </c>
      <c r="AF43" s="39">
        <f t="shared" si="24"/>
        <v>0</v>
      </c>
      <c r="AI43" s="71"/>
      <c r="AJ43" s="56" t="s">
        <v>28</v>
      </c>
      <c r="AK43" s="59">
        <f t="shared" ref="AK43:AK48" si="28">I43</f>
        <v>0</v>
      </c>
      <c r="AL43" s="59">
        <f t="shared" ref="AL43:AL48" si="29">K43</f>
        <v>0</v>
      </c>
      <c r="AM43" s="59">
        <f t="shared" si="25"/>
        <v>0</v>
      </c>
      <c r="AN43" s="59">
        <f t="shared" si="26"/>
        <v>0</v>
      </c>
      <c r="AO43" s="70"/>
    </row>
    <row r="44" spans="1:41" s="3" customFormat="1">
      <c r="A44" s="53" t="s">
        <v>29</v>
      </c>
      <c r="B44" s="63">
        <f t="shared" si="27"/>
        <v>42731</v>
      </c>
      <c r="C44" s="58"/>
      <c r="D44" s="102"/>
      <c r="E44" s="102"/>
      <c r="F44" s="102"/>
      <c r="G44" s="102"/>
      <c r="H44" s="102"/>
      <c r="I44" s="193"/>
      <c r="J44" s="105"/>
      <c r="K44" s="102"/>
      <c r="L44" s="102"/>
      <c r="M44" s="102"/>
      <c r="N44" s="102"/>
      <c r="O44" s="102"/>
      <c r="P44" s="102"/>
      <c r="Q44" s="102"/>
      <c r="R44" s="104"/>
      <c r="T44" s="113"/>
      <c r="U44" s="230"/>
      <c r="V44" s="228"/>
      <c r="Y44" s="173">
        <v>197</v>
      </c>
      <c r="Z44" s="246" t="s">
        <v>226</v>
      </c>
      <c r="AA44" s="247"/>
      <c r="AB44" s="247"/>
      <c r="AC44" s="248"/>
      <c r="AD44" s="174" t="s">
        <v>224</v>
      </c>
      <c r="AE44" s="175">
        <f>SUMIFS(Q:Q,R:R,"DR",B:B,"&lt;&gt;0")</f>
        <v>0</v>
      </c>
      <c r="AF44" s="176">
        <f t="shared" si="24"/>
        <v>0</v>
      </c>
      <c r="AI44" s="71"/>
      <c r="AJ44" s="56" t="s">
        <v>29</v>
      </c>
      <c r="AK44" s="59">
        <f t="shared" si="28"/>
        <v>0</v>
      </c>
      <c r="AL44" s="59">
        <f t="shared" si="29"/>
        <v>0</v>
      </c>
      <c r="AM44" s="59">
        <f t="shared" si="25"/>
        <v>0</v>
      </c>
      <c r="AN44" s="59">
        <f t="shared" si="26"/>
        <v>0</v>
      </c>
      <c r="AO44" s="70"/>
    </row>
    <row r="45" spans="1:41" s="3" customFormat="1" ht="13.5" thickBot="1">
      <c r="A45" s="53" t="s">
        <v>30</v>
      </c>
      <c r="B45" s="63">
        <f t="shared" si="27"/>
        <v>42732</v>
      </c>
      <c r="C45" s="58"/>
      <c r="D45" s="102"/>
      <c r="E45" s="102"/>
      <c r="F45" s="102"/>
      <c r="G45" s="102"/>
      <c r="H45" s="102"/>
      <c r="I45" s="193"/>
      <c r="J45" s="105"/>
      <c r="K45" s="102"/>
      <c r="L45" s="102"/>
      <c r="M45" s="102"/>
      <c r="N45" s="102"/>
      <c r="O45" s="102"/>
      <c r="P45" s="102"/>
      <c r="Q45" s="102"/>
      <c r="R45" s="104"/>
      <c r="T45" s="113"/>
      <c r="U45" s="230"/>
      <c r="V45" s="228"/>
      <c r="Y45" s="180"/>
      <c r="Z45" s="243" t="s">
        <v>98</v>
      </c>
      <c r="AA45" s="244"/>
      <c r="AB45" s="244"/>
      <c r="AC45" s="245"/>
      <c r="AD45" s="157" t="s">
        <v>97</v>
      </c>
      <c r="AE45" s="181">
        <f>SUMIFS(Q:Q,R:R,"CL",B:B,"&lt;&gt;0")</f>
        <v>0</v>
      </c>
      <c r="AF45" s="182">
        <f t="shared" si="24"/>
        <v>0</v>
      </c>
      <c r="AI45" s="71"/>
      <c r="AJ45" s="56" t="s">
        <v>30</v>
      </c>
      <c r="AK45" s="59">
        <f t="shared" si="28"/>
        <v>0</v>
      </c>
      <c r="AL45" s="59">
        <f t="shared" si="29"/>
        <v>0</v>
      </c>
      <c r="AM45" s="59">
        <f t="shared" si="25"/>
        <v>0</v>
      </c>
      <c r="AN45" s="59">
        <f t="shared" si="26"/>
        <v>0</v>
      </c>
      <c r="AO45" s="70"/>
    </row>
    <row r="46" spans="1:41" s="3" customFormat="1" ht="13.5" thickTop="1">
      <c r="A46" s="53" t="s">
        <v>31</v>
      </c>
      <c r="B46" s="63">
        <f t="shared" si="27"/>
        <v>42733</v>
      </c>
      <c r="C46" s="58"/>
      <c r="D46" s="102"/>
      <c r="E46" s="102"/>
      <c r="F46" s="102"/>
      <c r="G46" s="102"/>
      <c r="H46" s="102"/>
      <c r="I46" s="193"/>
      <c r="J46" s="105"/>
      <c r="K46" s="102"/>
      <c r="L46" s="102"/>
      <c r="M46" s="102"/>
      <c r="N46" s="102"/>
      <c r="O46" s="102"/>
      <c r="P46" s="102"/>
      <c r="Q46" s="102"/>
      <c r="R46" s="104"/>
      <c r="T46" s="113"/>
      <c r="U46" s="230"/>
      <c r="V46" s="228"/>
      <c r="Y46" s="96">
        <v>185</v>
      </c>
      <c r="Z46" s="354" t="s">
        <v>111</v>
      </c>
      <c r="AA46" s="355"/>
      <c r="AB46" s="355"/>
      <c r="AC46" s="356"/>
      <c r="AD46" s="97" t="s">
        <v>110</v>
      </c>
      <c r="AE46" s="90">
        <f>SUM(U13+U25+U37+U49+U61)</f>
        <v>0</v>
      </c>
      <c r="AF46" s="86">
        <f t="shared" si="24"/>
        <v>0</v>
      </c>
      <c r="AI46" s="71"/>
      <c r="AJ46" s="56" t="s">
        <v>31</v>
      </c>
      <c r="AK46" s="59">
        <f t="shared" si="28"/>
        <v>0</v>
      </c>
      <c r="AL46" s="59">
        <f t="shared" si="29"/>
        <v>0</v>
      </c>
      <c r="AM46" s="59">
        <f t="shared" si="25"/>
        <v>0</v>
      </c>
      <c r="AN46" s="59">
        <f t="shared" si="26"/>
        <v>0</v>
      </c>
      <c r="AO46" s="70"/>
    </row>
    <row r="47" spans="1:41" s="3" customFormat="1" ht="13.5" thickBot="1">
      <c r="A47" s="53" t="s">
        <v>32</v>
      </c>
      <c r="B47" s="63">
        <f t="shared" si="27"/>
        <v>42734</v>
      </c>
      <c r="C47" s="58"/>
      <c r="D47" s="102"/>
      <c r="E47" s="102"/>
      <c r="F47" s="102"/>
      <c r="G47" s="102"/>
      <c r="H47" s="102"/>
      <c r="I47" s="193"/>
      <c r="J47" s="105"/>
      <c r="K47" s="102"/>
      <c r="L47" s="102"/>
      <c r="M47" s="102"/>
      <c r="N47" s="102"/>
      <c r="O47" s="102"/>
      <c r="P47" s="102"/>
      <c r="Q47" s="102"/>
      <c r="R47" s="104"/>
      <c r="T47" s="113"/>
      <c r="U47" s="230"/>
      <c r="V47" s="228"/>
      <c r="Y47" s="173">
        <v>186</v>
      </c>
      <c r="Z47" s="366" t="s">
        <v>105</v>
      </c>
      <c r="AA47" s="367"/>
      <c r="AB47" s="367"/>
      <c r="AC47" s="368"/>
      <c r="AD47" s="174" t="s">
        <v>85</v>
      </c>
      <c r="AE47" s="175">
        <f>SUM(T13+T25+T37+T49+T61)</f>
        <v>0</v>
      </c>
      <c r="AF47" s="176">
        <f t="shared" si="24"/>
        <v>0</v>
      </c>
      <c r="AI47" s="71"/>
      <c r="AJ47" s="56" t="s">
        <v>32</v>
      </c>
      <c r="AK47" s="59">
        <f t="shared" si="28"/>
        <v>0</v>
      </c>
      <c r="AL47" s="59">
        <f t="shared" si="29"/>
        <v>0</v>
      </c>
      <c r="AM47" s="59">
        <f t="shared" si="25"/>
        <v>0</v>
      </c>
      <c r="AN47" s="59">
        <f t="shared" si="26"/>
        <v>0</v>
      </c>
      <c r="AO47" s="70"/>
    </row>
    <row r="48" spans="1:41" s="3" customFormat="1" ht="13.5" thickTop="1">
      <c r="A48" s="53" t="s">
        <v>33</v>
      </c>
      <c r="B48" s="63">
        <f t="shared" si="27"/>
        <v>42735</v>
      </c>
      <c r="C48" s="58"/>
      <c r="D48" s="102"/>
      <c r="E48" s="102"/>
      <c r="F48" s="102"/>
      <c r="G48" s="102"/>
      <c r="H48" s="102"/>
      <c r="I48" s="193"/>
      <c r="J48" s="105"/>
      <c r="K48" s="102"/>
      <c r="L48" s="102"/>
      <c r="M48" s="102"/>
      <c r="N48" s="102"/>
      <c r="O48" s="102"/>
      <c r="P48" s="102"/>
      <c r="Q48" s="102"/>
      <c r="R48" s="104"/>
      <c r="T48" s="113"/>
      <c r="U48" s="230"/>
      <c r="V48" s="228"/>
      <c r="Y48" s="185" t="s">
        <v>72</v>
      </c>
      <c r="Z48" s="369" t="s">
        <v>86</v>
      </c>
      <c r="AA48" s="370"/>
      <c r="AB48" s="370"/>
      <c r="AC48" s="371"/>
      <c r="AD48" s="186" t="s">
        <v>95</v>
      </c>
      <c r="AE48" s="187">
        <f>SUMIFS(Q:Q,R:R,"LW",B:B,"&lt;&gt;0")</f>
        <v>0</v>
      </c>
      <c r="AF48" s="188">
        <f t="shared" si="24"/>
        <v>0</v>
      </c>
      <c r="AI48" s="71"/>
      <c r="AJ48" s="56" t="s">
        <v>33</v>
      </c>
      <c r="AK48" s="59">
        <f t="shared" si="28"/>
        <v>0</v>
      </c>
      <c r="AL48" s="59">
        <f t="shared" si="29"/>
        <v>0</v>
      </c>
      <c r="AM48" s="59">
        <f t="shared" si="25"/>
        <v>0</v>
      </c>
      <c r="AN48" s="59">
        <f t="shared" si="26"/>
        <v>0</v>
      </c>
      <c r="AO48" s="70"/>
    </row>
    <row r="49" spans="1:41" s="3" customFormat="1" ht="13.5" thickBot="1">
      <c r="A49" s="62" t="s">
        <v>34</v>
      </c>
      <c r="B49" s="52"/>
      <c r="C49" s="61">
        <f>SUMIF($B42:$B48,"&lt;&gt;0",C42:C48)</f>
        <v>0</v>
      </c>
      <c r="D49" s="61">
        <f t="shared" ref="D49:Q49" si="30">SUMIF($B42:$B48,"&lt;&gt;0",D42:D48)</f>
        <v>0</v>
      </c>
      <c r="E49" s="61">
        <f t="shared" si="30"/>
        <v>0</v>
      </c>
      <c r="F49" s="61">
        <f t="shared" si="30"/>
        <v>0</v>
      </c>
      <c r="G49" s="61">
        <f t="shared" si="30"/>
        <v>0</v>
      </c>
      <c r="H49" s="61">
        <f t="shared" si="30"/>
        <v>0</v>
      </c>
      <c r="I49" s="101">
        <f t="shared" si="30"/>
        <v>0</v>
      </c>
      <c r="J49" s="101">
        <f t="shared" si="30"/>
        <v>0</v>
      </c>
      <c r="K49" s="61">
        <f t="shared" si="30"/>
        <v>0</v>
      </c>
      <c r="L49" s="61">
        <f t="shared" si="30"/>
        <v>0</v>
      </c>
      <c r="M49" s="61">
        <f t="shared" si="30"/>
        <v>0</v>
      </c>
      <c r="N49" s="61">
        <f t="shared" si="30"/>
        <v>0</v>
      </c>
      <c r="O49" s="61">
        <f t="shared" si="30"/>
        <v>0</v>
      </c>
      <c r="P49" s="61">
        <f t="shared" si="30"/>
        <v>0</v>
      </c>
      <c r="Q49" s="61">
        <f t="shared" si="30"/>
        <v>0</v>
      </c>
      <c r="R49" s="61"/>
      <c r="T49" s="114">
        <f>SUMIF($B42:$B48,"&lt;&gt;0",T42:T48)</f>
        <v>0</v>
      </c>
      <c r="U49" s="231">
        <f>SUMIF($B42:$B48,"&lt;&gt;0",U42:U48)</f>
        <v>0</v>
      </c>
      <c r="V49" s="231">
        <f>SUMIF($B42:$B48,"&lt;&gt;0",V42:V48)</f>
        <v>0</v>
      </c>
      <c r="Y49" s="184" t="s">
        <v>112</v>
      </c>
      <c r="Z49" s="351" t="s">
        <v>113</v>
      </c>
      <c r="AA49" s="352"/>
      <c r="AB49" s="352"/>
      <c r="AC49" s="353"/>
      <c r="AD49" s="87" t="s">
        <v>114</v>
      </c>
      <c r="AE49" s="233">
        <f>SUM(V13+V25+V37+V49+V61)</f>
        <v>0</v>
      </c>
      <c r="AF49" s="85">
        <f t="shared" si="24"/>
        <v>0</v>
      </c>
      <c r="AI49" s="71"/>
      <c r="AJ49" s="56" t="s">
        <v>34</v>
      </c>
      <c r="AK49" s="207">
        <f>SUM(AK42:AK48)</f>
        <v>0</v>
      </c>
      <c r="AL49" s="207">
        <f t="shared" ref="AL49" si="31">SUM(AL42:AL48)</f>
        <v>0</v>
      </c>
      <c r="AM49" s="207">
        <f t="shared" ref="AM49" si="32">SUM(AM42:AM48)</f>
        <v>0</v>
      </c>
      <c r="AN49" s="207">
        <f t="shared" ref="AN49" si="33">SUM(AN42:AN48)</f>
        <v>0</v>
      </c>
      <c r="AO49" s="70"/>
    </row>
    <row r="50" spans="1:41" s="3" customFormat="1" ht="14.25" thickTop="1" thickBot="1">
      <c r="A50" s="2"/>
      <c r="B50" s="2"/>
      <c r="C50" s="2"/>
      <c r="D50" s="2"/>
      <c r="E50" s="2"/>
      <c r="F50" s="2"/>
      <c r="G50" s="2"/>
      <c r="H50" s="2"/>
      <c r="I50" s="2"/>
      <c r="J50" s="2"/>
      <c r="K50" s="2"/>
      <c r="L50" s="2"/>
      <c r="M50" s="2"/>
      <c r="N50" s="2"/>
      <c r="O50" s="2"/>
      <c r="P50" s="2"/>
      <c r="Q50" s="2"/>
      <c r="R50" s="2"/>
      <c r="Y50" s="17"/>
      <c r="Z50" s="372"/>
      <c r="AA50" s="372"/>
      <c r="AB50" s="4" t="s">
        <v>54</v>
      </c>
      <c r="AC50" s="4"/>
      <c r="AD50" s="4"/>
      <c r="AE50" s="183">
        <f>SUM(AE21:AE49)</f>
        <v>0</v>
      </c>
      <c r="AF50" s="85">
        <f>SUM(AF21:AF49)</f>
        <v>0</v>
      </c>
      <c r="AI50" s="71"/>
      <c r="AJ50" s="70"/>
      <c r="AK50" s="70"/>
      <c r="AL50" s="70"/>
      <c r="AM50" s="70"/>
      <c r="AN50" s="70"/>
      <c r="AO50" s="70"/>
    </row>
    <row r="51" spans="1:41" s="3" customFormat="1" ht="13.5" thickTop="1">
      <c r="Y51" s="50" t="s">
        <v>44</v>
      </c>
      <c r="Z51" s="18"/>
      <c r="AB51" s="1" t="s">
        <v>56</v>
      </c>
      <c r="AI51" s="71"/>
      <c r="AJ51" s="70"/>
      <c r="AK51" s="70"/>
      <c r="AL51" s="70"/>
      <c r="AM51" s="70"/>
      <c r="AN51" s="70"/>
      <c r="AO51" s="70"/>
    </row>
    <row r="52" spans="1:41" ht="13.5" customHeight="1" thickBot="1">
      <c r="A52" s="376"/>
      <c r="B52" s="376"/>
      <c r="C52" s="379"/>
      <c r="D52" s="379"/>
      <c r="E52" s="379"/>
      <c r="F52" s="379"/>
      <c r="G52" s="379"/>
      <c r="H52" s="379"/>
      <c r="I52" s="379"/>
      <c r="J52" s="379"/>
      <c r="K52" s="379"/>
      <c r="L52" s="379"/>
      <c r="M52" s="379"/>
      <c r="N52" s="379"/>
      <c r="O52" s="379"/>
      <c r="P52" s="379"/>
      <c r="Q52" s="379"/>
      <c r="R52" s="379"/>
      <c r="S52" s="250"/>
      <c r="T52" s="379"/>
      <c r="U52" s="379"/>
      <c r="V52" s="379"/>
      <c r="W52" s="3"/>
      <c r="X52" s="3"/>
      <c r="Y52" s="3"/>
      <c r="Z52" s="3"/>
      <c r="AA52" s="3"/>
      <c r="AB52" s="3"/>
      <c r="AC52" s="3"/>
      <c r="AD52" s="3"/>
      <c r="AE52" s="3"/>
      <c r="AF52" s="3"/>
      <c r="AG52" s="3"/>
      <c r="AH52" s="3"/>
      <c r="AI52" s="71"/>
      <c r="AJ52" s="54" t="s">
        <v>22</v>
      </c>
      <c r="AK52" s="312" t="s">
        <v>78</v>
      </c>
      <c r="AL52" s="313"/>
      <c r="AM52" s="313"/>
      <c r="AN52" s="314"/>
      <c r="AO52" s="70"/>
    </row>
    <row r="53" spans="1:41" ht="12.75" customHeight="1" thickTop="1">
      <c r="A53" s="252"/>
      <c r="B53" s="253"/>
      <c r="C53" s="252"/>
      <c r="D53" s="252"/>
      <c r="E53" s="252"/>
      <c r="F53" s="252"/>
      <c r="G53" s="252"/>
      <c r="H53" s="252"/>
      <c r="I53" s="254"/>
      <c r="J53" s="254"/>
      <c r="K53" s="252"/>
      <c r="L53" s="252"/>
      <c r="M53" s="252"/>
      <c r="N53" s="252"/>
      <c r="O53" s="252"/>
      <c r="P53" s="252"/>
      <c r="Q53" s="374"/>
      <c r="R53" s="374"/>
      <c r="S53" s="251"/>
      <c r="T53" s="252"/>
      <c r="U53" s="252"/>
      <c r="V53" s="252"/>
      <c r="X53" s="154"/>
      <c r="Y53" s="21"/>
      <c r="Z53" s="21"/>
      <c r="AA53" s="21"/>
      <c r="AB53" s="21"/>
      <c r="AC53" s="21"/>
      <c r="AD53" s="21"/>
      <c r="AE53" s="21"/>
      <c r="AF53" s="21"/>
      <c r="AG53" s="22"/>
      <c r="AH53" s="3"/>
      <c r="AI53" s="71"/>
      <c r="AJ53" s="54" t="s">
        <v>25</v>
      </c>
      <c r="AK53" s="54" t="s">
        <v>79</v>
      </c>
      <c r="AL53" s="54" t="s">
        <v>80</v>
      </c>
      <c r="AM53" s="54" t="s">
        <v>85</v>
      </c>
      <c r="AN53" s="54" t="s">
        <v>89</v>
      </c>
      <c r="AO53" s="70"/>
    </row>
    <row r="54" spans="1:41">
      <c r="A54" s="251"/>
      <c r="B54" s="255"/>
      <c r="C54" s="256"/>
      <c r="D54" s="256"/>
      <c r="E54" s="256"/>
      <c r="F54" s="256"/>
      <c r="G54" s="256"/>
      <c r="H54" s="256"/>
      <c r="I54" s="256"/>
      <c r="J54" s="256"/>
      <c r="K54" s="256"/>
      <c r="L54" s="256"/>
      <c r="M54" s="256"/>
      <c r="N54" s="256"/>
      <c r="O54" s="256"/>
      <c r="P54" s="256"/>
      <c r="Q54" s="256"/>
      <c r="R54" s="257"/>
      <c r="S54" s="250"/>
      <c r="T54" s="256"/>
      <c r="U54" s="256"/>
      <c r="V54" s="256"/>
      <c r="X54" s="23"/>
      <c r="Y54" s="3"/>
      <c r="Z54" s="3"/>
      <c r="AA54" s="3"/>
      <c r="AB54" s="3"/>
      <c r="AC54" s="3"/>
      <c r="AD54" s="3"/>
      <c r="AE54" s="3"/>
      <c r="AF54" s="3"/>
      <c r="AG54" s="24"/>
      <c r="AH54" s="3"/>
      <c r="AI54" s="71"/>
      <c r="AJ54" s="56" t="s">
        <v>27</v>
      </c>
      <c r="AK54" s="59">
        <f>I54</f>
        <v>0</v>
      </c>
      <c r="AL54" s="59">
        <f>K54</f>
        <v>0</v>
      </c>
      <c r="AM54" s="59">
        <f t="shared" ref="AM54:AM60" si="34">IF($U$13&gt;0,T54,0)</f>
        <v>0</v>
      </c>
      <c r="AN54" s="59">
        <f t="shared" ref="AN54:AN60" si="35">IF(E54&gt;8,8,E54)</f>
        <v>0</v>
      </c>
      <c r="AO54" s="70"/>
    </row>
    <row r="55" spans="1:41">
      <c r="A55" s="251"/>
      <c r="B55" s="255"/>
      <c r="C55" s="256"/>
      <c r="D55" s="256"/>
      <c r="E55" s="256"/>
      <c r="F55" s="256"/>
      <c r="G55" s="256"/>
      <c r="H55" s="256"/>
      <c r="I55" s="256"/>
      <c r="J55" s="256"/>
      <c r="K55" s="256"/>
      <c r="L55" s="256"/>
      <c r="M55" s="256"/>
      <c r="N55" s="256"/>
      <c r="O55" s="256"/>
      <c r="P55" s="256"/>
      <c r="Q55" s="256"/>
      <c r="R55" s="257"/>
      <c r="S55" s="250"/>
      <c r="T55" s="256"/>
      <c r="U55" s="256"/>
      <c r="V55" s="256"/>
      <c r="X55" s="23"/>
      <c r="Y55" s="33"/>
      <c r="Z55" s="33"/>
      <c r="AA55" s="33"/>
      <c r="AB55" s="33"/>
      <c r="AC55" s="33"/>
      <c r="AD55" s="33"/>
      <c r="AE55" s="33"/>
      <c r="AF55" s="34"/>
      <c r="AG55" s="24"/>
      <c r="AH55" s="4"/>
      <c r="AI55" s="71"/>
      <c r="AJ55" s="56" t="s">
        <v>28</v>
      </c>
      <c r="AK55" s="59">
        <f t="shared" ref="AK55:AK60" si="36">I55</f>
        <v>0</v>
      </c>
      <c r="AL55" s="59">
        <f t="shared" ref="AL55:AL60" si="37">K55</f>
        <v>0</v>
      </c>
      <c r="AM55" s="59">
        <f t="shared" si="34"/>
        <v>0</v>
      </c>
      <c r="AN55" s="59">
        <f t="shared" si="35"/>
        <v>0</v>
      </c>
      <c r="AO55" s="70"/>
    </row>
    <row r="56" spans="1:41">
      <c r="A56" s="251"/>
      <c r="B56" s="255"/>
      <c r="C56" s="256"/>
      <c r="D56" s="256"/>
      <c r="E56" s="256"/>
      <c r="F56" s="256"/>
      <c r="G56" s="256"/>
      <c r="H56" s="256"/>
      <c r="I56" s="256"/>
      <c r="J56" s="256"/>
      <c r="K56" s="256"/>
      <c r="L56" s="256"/>
      <c r="M56" s="256"/>
      <c r="N56" s="256"/>
      <c r="O56" s="256"/>
      <c r="P56" s="256"/>
      <c r="Q56" s="256"/>
      <c r="R56" s="257"/>
      <c r="S56" s="250"/>
      <c r="T56" s="256"/>
      <c r="U56" s="256"/>
      <c r="V56" s="256"/>
      <c r="X56" s="23"/>
      <c r="Y56" s="3" t="s">
        <v>37</v>
      </c>
      <c r="Z56" s="3"/>
      <c r="AA56" s="3"/>
      <c r="AB56" s="3"/>
      <c r="AC56" s="3"/>
      <c r="AD56" s="3"/>
      <c r="AE56" s="3" t="s">
        <v>26</v>
      </c>
      <c r="AF56" s="3"/>
      <c r="AG56" s="24"/>
      <c r="AH56" s="4"/>
      <c r="AI56" s="71"/>
      <c r="AJ56" s="56" t="s">
        <v>29</v>
      </c>
      <c r="AK56" s="59">
        <f t="shared" si="36"/>
        <v>0</v>
      </c>
      <c r="AL56" s="59">
        <f t="shared" si="37"/>
        <v>0</v>
      </c>
      <c r="AM56" s="59">
        <f t="shared" si="34"/>
        <v>0</v>
      </c>
      <c r="AN56" s="59">
        <f t="shared" si="35"/>
        <v>0</v>
      </c>
      <c r="AO56" s="70"/>
    </row>
    <row r="57" spans="1:41" ht="12.75" customHeight="1">
      <c r="A57" s="251"/>
      <c r="B57" s="255"/>
      <c r="C57" s="256"/>
      <c r="D57" s="256"/>
      <c r="E57" s="256"/>
      <c r="F57" s="256"/>
      <c r="G57" s="256"/>
      <c r="H57" s="256"/>
      <c r="I57" s="256"/>
      <c r="J57" s="256"/>
      <c r="K57" s="256"/>
      <c r="L57" s="256"/>
      <c r="M57" s="256"/>
      <c r="N57" s="256"/>
      <c r="O57" s="256"/>
      <c r="P57" s="256"/>
      <c r="Q57" s="256"/>
      <c r="R57" s="257"/>
      <c r="S57" s="250"/>
      <c r="T57" s="256"/>
      <c r="U57" s="256"/>
      <c r="V57" s="256"/>
      <c r="X57" s="23"/>
      <c r="Y57" s="375" t="s">
        <v>82</v>
      </c>
      <c r="Z57" s="375"/>
      <c r="AA57" s="375"/>
      <c r="AB57" s="375"/>
      <c r="AC57" s="375"/>
      <c r="AD57" s="375"/>
      <c r="AE57" s="375"/>
      <c r="AF57" s="375"/>
      <c r="AG57" s="25"/>
      <c r="AH57" s="3"/>
      <c r="AI57" s="71"/>
      <c r="AJ57" s="56" t="s">
        <v>30</v>
      </c>
      <c r="AK57" s="59">
        <f t="shared" si="36"/>
        <v>0</v>
      </c>
      <c r="AL57" s="59">
        <f t="shared" si="37"/>
        <v>0</v>
      </c>
      <c r="AM57" s="59">
        <f t="shared" si="34"/>
        <v>0</v>
      </c>
      <c r="AN57" s="59">
        <f t="shared" si="35"/>
        <v>0</v>
      </c>
      <c r="AO57" s="70"/>
    </row>
    <row r="58" spans="1:41" ht="12.75" customHeight="1">
      <c r="A58" s="251"/>
      <c r="B58" s="255"/>
      <c r="C58" s="256"/>
      <c r="D58" s="256"/>
      <c r="E58" s="256"/>
      <c r="F58" s="256"/>
      <c r="G58" s="256"/>
      <c r="H58" s="256"/>
      <c r="I58" s="256"/>
      <c r="J58" s="256"/>
      <c r="K58" s="256"/>
      <c r="L58" s="256"/>
      <c r="M58" s="256"/>
      <c r="N58" s="256"/>
      <c r="O58" s="256"/>
      <c r="P58" s="256"/>
      <c r="Q58" s="256"/>
      <c r="R58" s="257"/>
      <c r="S58" s="250"/>
      <c r="T58" s="256"/>
      <c r="U58" s="256"/>
      <c r="V58" s="256"/>
      <c r="X58" s="23"/>
      <c r="Y58" s="375"/>
      <c r="Z58" s="375"/>
      <c r="AA58" s="375"/>
      <c r="AB58" s="375"/>
      <c r="AC58" s="375"/>
      <c r="AD58" s="375"/>
      <c r="AE58" s="375"/>
      <c r="AF58" s="375"/>
      <c r="AG58" s="25"/>
      <c r="AH58" s="3"/>
      <c r="AI58" s="71"/>
      <c r="AJ58" s="56" t="s">
        <v>31</v>
      </c>
      <c r="AK58" s="59">
        <f t="shared" si="36"/>
        <v>0</v>
      </c>
      <c r="AL58" s="59">
        <f t="shared" si="37"/>
        <v>0</v>
      </c>
      <c r="AM58" s="59">
        <f t="shared" si="34"/>
        <v>0</v>
      </c>
      <c r="AN58" s="59">
        <f t="shared" si="35"/>
        <v>0</v>
      </c>
      <c r="AO58" s="70"/>
    </row>
    <row r="59" spans="1:41">
      <c r="A59" s="251"/>
      <c r="B59" s="255"/>
      <c r="C59" s="256"/>
      <c r="D59" s="256"/>
      <c r="E59" s="256"/>
      <c r="F59" s="256"/>
      <c r="G59" s="256"/>
      <c r="H59" s="256"/>
      <c r="I59" s="256"/>
      <c r="J59" s="256"/>
      <c r="K59" s="256"/>
      <c r="L59" s="256"/>
      <c r="M59" s="256"/>
      <c r="N59" s="256"/>
      <c r="O59" s="256"/>
      <c r="P59" s="256"/>
      <c r="Q59" s="256"/>
      <c r="R59" s="257"/>
      <c r="S59" s="250"/>
      <c r="T59" s="256"/>
      <c r="U59" s="256"/>
      <c r="V59" s="256"/>
      <c r="X59" s="23"/>
      <c r="Y59" s="3"/>
      <c r="Z59" s="3"/>
      <c r="AA59" s="3"/>
      <c r="AB59" s="3"/>
      <c r="AC59" s="3"/>
      <c r="AD59" s="3"/>
      <c r="AE59" s="3"/>
      <c r="AF59" s="3"/>
      <c r="AG59" s="24"/>
      <c r="AH59" s="3"/>
      <c r="AI59" s="71"/>
      <c r="AJ59" s="56" t="s">
        <v>32</v>
      </c>
      <c r="AK59" s="59">
        <f t="shared" si="36"/>
        <v>0</v>
      </c>
      <c r="AL59" s="59">
        <f t="shared" si="37"/>
        <v>0</v>
      </c>
      <c r="AM59" s="59">
        <f t="shared" si="34"/>
        <v>0</v>
      </c>
      <c r="AN59" s="59">
        <f t="shared" si="35"/>
        <v>0</v>
      </c>
      <c r="AO59" s="70"/>
    </row>
    <row r="60" spans="1:41">
      <c r="A60" s="251"/>
      <c r="B60" s="255"/>
      <c r="C60" s="256"/>
      <c r="D60" s="256"/>
      <c r="E60" s="256"/>
      <c r="F60" s="256"/>
      <c r="G60" s="256"/>
      <c r="H60" s="256"/>
      <c r="I60" s="256"/>
      <c r="J60" s="256"/>
      <c r="K60" s="256"/>
      <c r="L60" s="256"/>
      <c r="M60" s="256"/>
      <c r="N60" s="256"/>
      <c r="O60" s="256"/>
      <c r="P60" s="256"/>
      <c r="Q60" s="256"/>
      <c r="R60" s="257"/>
      <c r="S60" s="250"/>
      <c r="T60" s="256"/>
      <c r="U60" s="256"/>
      <c r="V60" s="256"/>
      <c r="X60" s="23"/>
      <c r="Y60" s="3"/>
      <c r="Z60" s="3"/>
      <c r="AA60" s="3"/>
      <c r="AB60" s="3"/>
      <c r="AC60" s="3"/>
      <c r="AD60" s="3"/>
      <c r="AE60" s="3"/>
      <c r="AF60" s="3"/>
      <c r="AG60" s="24"/>
      <c r="AH60" s="3"/>
      <c r="AI60" s="71"/>
      <c r="AJ60" s="56" t="s">
        <v>33</v>
      </c>
      <c r="AK60" s="59">
        <f t="shared" si="36"/>
        <v>0</v>
      </c>
      <c r="AL60" s="59">
        <f t="shared" si="37"/>
        <v>0</v>
      </c>
      <c r="AM60" s="59">
        <f t="shared" si="34"/>
        <v>0</v>
      </c>
      <c r="AN60" s="59">
        <f t="shared" si="35"/>
        <v>0</v>
      </c>
      <c r="AO60" s="70"/>
    </row>
    <row r="61" spans="1:41">
      <c r="A61" s="376"/>
      <c r="B61" s="376"/>
      <c r="C61" s="258"/>
      <c r="D61" s="258"/>
      <c r="E61" s="258"/>
      <c r="F61" s="258"/>
      <c r="G61" s="258"/>
      <c r="H61" s="258"/>
      <c r="I61" s="258"/>
      <c r="J61" s="258"/>
      <c r="K61" s="258"/>
      <c r="L61" s="258"/>
      <c r="M61" s="258"/>
      <c r="N61" s="258"/>
      <c r="O61" s="258"/>
      <c r="P61" s="258"/>
      <c r="Q61" s="258"/>
      <c r="R61" s="258"/>
      <c r="S61" s="250"/>
      <c r="T61" s="258"/>
      <c r="U61" s="258"/>
      <c r="V61" s="258"/>
      <c r="X61" s="23"/>
      <c r="Y61" s="377"/>
      <c r="Z61" s="377"/>
      <c r="AA61" s="377"/>
      <c r="AB61" s="377"/>
      <c r="AC61" s="377"/>
      <c r="AD61" s="377"/>
      <c r="AE61" s="33"/>
      <c r="AF61" s="33"/>
      <c r="AG61" s="24"/>
      <c r="AH61" s="3"/>
      <c r="AI61" s="71"/>
      <c r="AJ61" s="56" t="s">
        <v>34</v>
      </c>
      <c r="AK61" s="207">
        <f>SUM(AK54:AK60)</f>
        <v>0</v>
      </c>
      <c r="AL61" s="207">
        <f t="shared" ref="AL61" si="38">SUM(AL54:AL60)</f>
        <v>0</v>
      </c>
      <c r="AM61" s="207">
        <f t="shared" ref="AM61" si="39">SUM(AM54:AM60)</f>
        <v>0</v>
      </c>
      <c r="AN61" s="207">
        <f t="shared" ref="AN61" si="40">SUM(AN54:AN60)</f>
        <v>0</v>
      </c>
      <c r="AO61" s="70"/>
    </row>
    <row r="62" spans="1:41">
      <c r="X62" s="23"/>
      <c r="Y62" s="1" t="s">
        <v>83</v>
      </c>
      <c r="Z62" s="1"/>
      <c r="AA62" s="1"/>
      <c r="AB62" s="1"/>
      <c r="AC62" s="1"/>
      <c r="AD62" s="1"/>
      <c r="AE62" s="3" t="s">
        <v>26</v>
      </c>
      <c r="AF62" s="3"/>
      <c r="AG62" s="24"/>
      <c r="AH62" s="3"/>
      <c r="AI62" s="71"/>
      <c r="AJ62" s="70"/>
      <c r="AK62" s="70"/>
      <c r="AL62" s="70"/>
      <c r="AM62" s="70"/>
      <c r="AN62" s="70"/>
      <c r="AO62" s="70"/>
    </row>
    <row r="63" spans="1:41">
      <c r="A63" s="378" t="s">
        <v>45</v>
      </c>
      <c r="B63" s="378"/>
      <c r="C63" s="378"/>
      <c r="D63" s="378"/>
      <c r="E63" s="378"/>
      <c r="F63" s="378"/>
      <c r="G63" s="378"/>
      <c r="H63" s="378"/>
      <c r="I63" s="378"/>
      <c r="J63" s="378"/>
      <c r="K63" s="378"/>
      <c r="L63" s="378"/>
      <c r="M63" s="378"/>
      <c r="N63" s="378"/>
      <c r="O63" s="378"/>
      <c r="P63" s="378"/>
      <c r="Q63" s="378"/>
      <c r="R63" s="378"/>
      <c r="X63" s="23"/>
      <c r="Y63" s="3"/>
      <c r="Z63" s="3"/>
      <c r="AA63" s="3"/>
      <c r="AB63" s="3"/>
      <c r="AC63" s="3"/>
      <c r="AD63" s="3"/>
      <c r="AE63" s="3"/>
      <c r="AF63" s="3"/>
      <c r="AG63" s="24"/>
      <c r="AH63" s="3"/>
      <c r="AI63" s="76"/>
      <c r="AJ63" s="77"/>
      <c r="AK63" s="77"/>
      <c r="AL63" s="77"/>
      <c r="AM63" s="77"/>
      <c r="AN63" s="77"/>
      <c r="AO63" s="77"/>
    </row>
    <row r="64" spans="1:41" ht="13.5" thickBot="1">
      <c r="A64" s="373" t="s">
        <v>67</v>
      </c>
      <c r="B64" s="373"/>
      <c r="C64" s="373"/>
      <c r="D64" s="373"/>
      <c r="E64" s="373"/>
      <c r="F64" s="373"/>
      <c r="G64" s="373"/>
      <c r="H64" s="373"/>
      <c r="I64" s="373"/>
      <c r="J64" s="373"/>
      <c r="K64" s="373"/>
      <c r="L64" s="373"/>
      <c r="M64" s="373"/>
      <c r="N64" s="373"/>
      <c r="O64" s="373"/>
      <c r="P64" s="373"/>
      <c r="Q64" s="373"/>
      <c r="R64" s="373"/>
      <c r="X64" s="26"/>
      <c r="Y64" s="27"/>
      <c r="Z64" s="27"/>
      <c r="AA64" s="27"/>
      <c r="AB64" s="27"/>
      <c r="AC64" s="27"/>
      <c r="AD64" s="27"/>
      <c r="AE64" s="27"/>
      <c r="AF64" s="27"/>
      <c r="AG64" s="28"/>
    </row>
    <row r="65" spans="1:33" ht="13.5" thickTop="1">
      <c r="A65" s="29"/>
      <c r="B65" s="2" t="s">
        <v>71</v>
      </c>
      <c r="E65" s="108"/>
      <c r="F65" s="153" t="s">
        <v>252</v>
      </c>
      <c r="G65" s="108"/>
      <c r="H65" s="108"/>
      <c r="I65" s="108"/>
      <c r="J65" s="108"/>
      <c r="T65" s="3"/>
      <c r="U65" s="3"/>
      <c r="V65" s="3"/>
      <c r="W65" s="3"/>
      <c r="X65" s="3"/>
      <c r="Y65" s="3"/>
      <c r="Z65" s="3"/>
      <c r="AA65" s="3"/>
      <c r="AB65" s="3"/>
      <c r="AC65" s="3"/>
      <c r="AD65" s="3"/>
      <c r="AE65" s="3"/>
      <c r="AF65" s="3"/>
      <c r="AG65" s="3"/>
    </row>
  </sheetData>
  <sheetProtection sheet="1" objects="1" formatCells="0" formatColumns="0" selectLockedCells="1"/>
  <protectedRanges>
    <protectedRange sqref="Y4 Y7 AD4 AB10 AE10 C6:C12 AD7:AF7 AH14 C18:C24 C30:C36 C42:C48 C54:C60" name="Range1"/>
    <protectedRange sqref="AE27 AB13 AG13" name="Range1_3"/>
  </protectedRanges>
  <mergeCells count="94">
    <mergeCell ref="A64:R64"/>
    <mergeCell ref="AK52:AN52"/>
    <mergeCell ref="Q53:R53"/>
    <mergeCell ref="Y57:AF58"/>
    <mergeCell ref="A61:B61"/>
    <mergeCell ref="Y61:AD61"/>
    <mergeCell ref="A63:R63"/>
    <mergeCell ref="A52:B52"/>
    <mergeCell ref="C52:H52"/>
    <mergeCell ref="I52:J52"/>
    <mergeCell ref="K52:R52"/>
    <mergeCell ref="T52:V52"/>
    <mergeCell ref="Z46:AC46"/>
    <mergeCell ref="Z47:AC47"/>
    <mergeCell ref="Z48:AC48"/>
    <mergeCell ref="Z49:AC49"/>
    <mergeCell ref="Z50:AA50"/>
    <mergeCell ref="AK40:AN40"/>
    <mergeCell ref="Q41:R41"/>
    <mergeCell ref="Z41:AC41"/>
    <mergeCell ref="Z42:AC42"/>
    <mergeCell ref="Z43:AC43"/>
    <mergeCell ref="T40:V40"/>
    <mergeCell ref="Z39:AC39"/>
    <mergeCell ref="A40:B40"/>
    <mergeCell ref="C40:H40"/>
    <mergeCell ref="I40:J40"/>
    <mergeCell ref="K40:R40"/>
    <mergeCell ref="Z40:AC40"/>
    <mergeCell ref="Z38:AC38"/>
    <mergeCell ref="AK28:AN28"/>
    <mergeCell ref="Q29:R29"/>
    <mergeCell ref="Z29:AC29"/>
    <mergeCell ref="Z30:AC30"/>
    <mergeCell ref="Z31:AC31"/>
    <mergeCell ref="Z32:AC32"/>
    <mergeCell ref="Z33:AC33"/>
    <mergeCell ref="Z34:AC34"/>
    <mergeCell ref="Z35:AC35"/>
    <mergeCell ref="Z36:AC36"/>
    <mergeCell ref="Z37:AC37"/>
    <mergeCell ref="T28:V28"/>
    <mergeCell ref="Z27:AC27"/>
    <mergeCell ref="A28:B28"/>
    <mergeCell ref="C28:H28"/>
    <mergeCell ref="I28:J28"/>
    <mergeCell ref="K28:R28"/>
    <mergeCell ref="Z28:AC28"/>
    <mergeCell ref="Z26:AC26"/>
    <mergeCell ref="AK16:AN16"/>
    <mergeCell ref="Q17:R17"/>
    <mergeCell ref="Y17:AA17"/>
    <mergeCell ref="AD17:AE17"/>
    <mergeCell ref="Z22:AC22"/>
    <mergeCell ref="Z23:AC23"/>
    <mergeCell ref="Z24:AC24"/>
    <mergeCell ref="Z25:AC25"/>
    <mergeCell ref="T16:V16"/>
    <mergeCell ref="Z21:AC21"/>
    <mergeCell ref="Y19:AF19"/>
    <mergeCell ref="Y15:AA15"/>
    <mergeCell ref="AD15:AE15"/>
    <mergeCell ref="A16:B16"/>
    <mergeCell ref="C16:H16"/>
    <mergeCell ref="I16:J16"/>
    <mergeCell ref="K16:R16"/>
    <mergeCell ref="Y16:AA16"/>
    <mergeCell ref="AD16:AE16"/>
    <mergeCell ref="AJ2:AL2"/>
    <mergeCell ref="Y3:AB3"/>
    <mergeCell ref="AD3:AF3"/>
    <mergeCell ref="A4:B4"/>
    <mergeCell ref="C4:H4"/>
    <mergeCell ref="I4:J4"/>
    <mergeCell ref="K4:R4"/>
    <mergeCell ref="Y4:AB4"/>
    <mergeCell ref="AD4:AF4"/>
    <mergeCell ref="T4:V4"/>
    <mergeCell ref="AD14:AE14"/>
    <mergeCell ref="AK4:AN4"/>
    <mergeCell ref="Q5:R5"/>
    <mergeCell ref="Y6:AB6"/>
    <mergeCell ref="Y7:AB7"/>
    <mergeCell ref="Y12:AB12"/>
    <mergeCell ref="AD12:AF12"/>
    <mergeCell ref="Y13:AA13"/>
    <mergeCell ref="AD13:AE13"/>
    <mergeCell ref="Y9:Z9"/>
    <mergeCell ref="AB9:AC9"/>
    <mergeCell ref="AE9:AF9"/>
    <mergeCell ref="Y10:Z10"/>
    <mergeCell ref="AB10:AC10"/>
    <mergeCell ref="AE10:AF10"/>
    <mergeCell ref="Y14:AA14"/>
  </mergeCells>
  <conditionalFormatting sqref="B18:B24 B30:B36 B54:B60 B6:B12 B42:B48">
    <cfRule type="cellIs" dxfId="316" priority="61" stopIfTrue="1" operator="equal">
      <formula>0</formula>
    </cfRule>
  </conditionalFormatting>
  <conditionalFormatting sqref="C13:H13 C25:H25 C37:H37 C49:H49 L25:Q25 L37:Q37 L49:Q49 J13 L13:Q13 T13:V13">
    <cfRule type="cellIs" dxfId="315" priority="60" stopIfTrue="1" operator="equal">
      <formula>0</formula>
    </cfRule>
  </conditionalFormatting>
  <conditionalFormatting sqref="J25">
    <cfRule type="cellIs" dxfId="314" priority="49" stopIfTrue="1" operator="equal">
      <formula>0</formula>
    </cfRule>
  </conditionalFormatting>
  <conditionalFormatting sqref="J37">
    <cfRule type="cellIs" dxfId="313" priority="48" stopIfTrue="1" operator="equal">
      <formula>0</formula>
    </cfRule>
  </conditionalFormatting>
  <conditionalFormatting sqref="J49">
    <cfRule type="cellIs" dxfId="312" priority="47" stopIfTrue="1" operator="equal">
      <formula>0</formula>
    </cfRule>
  </conditionalFormatting>
  <conditionalFormatting sqref="K25 K37 K49 K13">
    <cfRule type="cellIs" dxfId="311" priority="45" stopIfTrue="1" operator="equal">
      <formula>0</formula>
    </cfRule>
  </conditionalFormatting>
  <conditionalFormatting sqref="I13">
    <cfRule type="cellIs" dxfId="310" priority="44" stopIfTrue="1" operator="equal">
      <formula>0</formula>
    </cfRule>
  </conditionalFormatting>
  <conditionalFormatting sqref="I25">
    <cfRule type="cellIs" dxfId="309" priority="43" stopIfTrue="1" operator="equal">
      <formula>0</formula>
    </cfRule>
  </conditionalFormatting>
  <conditionalFormatting sqref="I49">
    <cfRule type="cellIs" dxfId="308" priority="41" stopIfTrue="1" operator="equal">
      <formula>0</formula>
    </cfRule>
  </conditionalFormatting>
  <conditionalFormatting sqref="T25:V25">
    <cfRule type="cellIs" dxfId="307" priority="38" stopIfTrue="1" operator="equal">
      <formula>0</formula>
    </cfRule>
  </conditionalFormatting>
  <conditionalFormatting sqref="T37:V37">
    <cfRule type="cellIs" dxfId="306" priority="36" stopIfTrue="1" operator="equal">
      <formula>0</formula>
    </cfRule>
  </conditionalFormatting>
  <conditionalFormatting sqref="T49:V49">
    <cfRule type="cellIs" dxfId="305" priority="34" stopIfTrue="1" operator="equal">
      <formula>0</formula>
    </cfRule>
  </conditionalFormatting>
  <conditionalFormatting sqref="I37">
    <cfRule type="cellIs" dxfId="304" priority="30" stopIfTrue="1" operator="equal">
      <formula>0</formula>
    </cfRule>
  </conditionalFormatting>
  <conditionalFormatting sqref="AB17">
    <cfRule type="cellIs" dxfId="303" priority="10" stopIfTrue="1" operator="lessThan">
      <formula>0</formula>
    </cfRule>
  </conditionalFormatting>
  <conditionalFormatting sqref="AE21:AF25 AE48:AF48 AE28:AF35 AF26 AE38:AF43 AE45:AF46">
    <cfRule type="cellIs" dxfId="302" priority="9" stopIfTrue="1" operator="equal">
      <formula>0</formula>
    </cfRule>
  </conditionalFormatting>
  <conditionalFormatting sqref="AE47:AF47">
    <cfRule type="cellIs" dxfId="301" priority="8" stopIfTrue="1" operator="equal">
      <formula>0</formula>
    </cfRule>
  </conditionalFormatting>
  <conditionalFormatting sqref="AE50:AF50">
    <cfRule type="cellIs" dxfId="300" priority="7" stopIfTrue="1" operator="equal">
      <formula>0</formula>
    </cfRule>
  </conditionalFormatting>
  <conditionalFormatting sqref="AE45:AF45">
    <cfRule type="expression" dxfId="299" priority="6" stopIfTrue="1">
      <formula>$AE$45:$AF$45=0</formula>
    </cfRule>
  </conditionalFormatting>
  <conditionalFormatting sqref="AE36:AF36">
    <cfRule type="cellIs" dxfId="298" priority="5" stopIfTrue="1" operator="equal">
      <formula>0</formula>
    </cfRule>
  </conditionalFormatting>
  <conditionalFormatting sqref="AE36:AF36">
    <cfRule type="expression" dxfId="297" priority="4" stopIfTrue="1">
      <formula>$AE$45:$AF$45=0</formula>
    </cfRule>
  </conditionalFormatting>
  <conditionalFormatting sqref="AE49:AF49">
    <cfRule type="cellIs" dxfId="296" priority="3" stopIfTrue="1" operator="equal">
      <formula>0</formula>
    </cfRule>
  </conditionalFormatting>
  <conditionalFormatting sqref="AE26">
    <cfRule type="cellIs" dxfId="295" priority="2" stopIfTrue="1" operator="equal">
      <formula>0</formula>
    </cfRule>
  </conditionalFormatting>
  <conditionalFormatting sqref="AE44:AF44">
    <cfRule type="cellIs" dxfId="294" priority="1" stopIfTrue="1" operator="equal">
      <formula>0</formula>
    </cfRule>
  </conditionalFormatting>
  <dataValidations count="5">
    <dataValidation allowBlank="1" showInputMessage="1" sqref="AB10"/>
    <dataValidation type="decimal" allowBlank="1" showInputMessage="1" showErrorMessage="1" sqref="AH14 AE27 AB13 AG13">
      <formula1>0</formula1>
      <formula2>300</formula2>
    </dataValidation>
    <dataValidation type="decimal" allowBlank="1" showInputMessage="1" showErrorMessage="1" sqref="AD7">
      <formula1>0</formula1>
      <formula2>2</formula2>
    </dataValidation>
    <dataValidation type="decimal" allowBlank="1" showInputMessage="1" showErrorMessage="1" errorTitle="Invalid Data Type" error="Please enter a number between 0 and 24." sqref="C18:C24 C42:C48 C30:C36 C6:C12 C54:C60">
      <formula1>0</formula1>
      <formula2>24</formula2>
    </dataValidation>
    <dataValidation type="date" allowBlank="1" showInputMessage="1" sqref="AE10">
      <formula1>1</formula1>
      <formula2>73050</formula2>
    </dataValidation>
  </dataValidations>
  <hyperlinks>
    <hyperlink ref="F65" r:id="rId1" display="http://web.uncg.edu/hrs/PolicyManuals/StaffManual/Section5/"/>
  </hyperlinks>
  <printOptions horizontalCentered="1" verticalCentered="1"/>
  <pageMargins left="0.25" right="0.25" top="0.25" bottom="0.25" header="0.3" footer="0.3"/>
  <pageSetup scale="56" orientation="landscape" r:id="rId2"/>
  <headerFooter alignWithMargins="0">
    <oddHeader>&amp;C&amp;"Arial,Bold"&amp;11The University of North Carolina at Greensboro 
Monthly Time &amp; Leave Record 
For SHRA Non-Exempt Employees</oddHeader>
    <oddFooter>&amp;L&amp;"Arial,Italic"rv: 12/4/2017</oddFooter>
  </headerFooter>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Validation!$B$18:$B$24</xm:f>
          </x14:formula1>
          <xm:sqref>R6:R12</xm:sqref>
        </x14:dataValidation>
        <x14:dataValidation type="list" allowBlank="1" showInputMessage="1" showErrorMessage="1">
          <x14:formula1>
            <xm:f>Validation!$B$18:$B$24</xm:f>
          </x14:formula1>
          <xm:sqref>R18:R24</xm:sqref>
        </x14:dataValidation>
        <x14:dataValidation type="list" allowBlank="1" showInputMessage="1" showErrorMessage="1">
          <x14:formula1>
            <xm:f>Validation!$B$18:$B$24</xm:f>
          </x14:formula1>
          <xm:sqref>R30:R36</xm:sqref>
        </x14:dataValidation>
        <x14:dataValidation type="list" allowBlank="1" showInputMessage="1" showErrorMessage="1">
          <x14:formula1>
            <xm:f>Validation!$B$18:$B$24</xm:f>
          </x14:formula1>
          <xm:sqref>R42:R48</xm:sqref>
        </x14:dataValidation>
        <x14:dataValidation type="list" allowBlank="1" showInputMessage="1" showErrorMessage="1">
          <x14:formula1>
            <xm:f>Validation!$B$18:$B$24</xm:f>
          </x14:formula1>
          <xm:sqref>R54:R60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3" tint="0.79998168889431442"/>
    <pageSetUpPr fitToPage="1"/>
  </sheetPr>
  <dimension ref="A2:AP65"/>
  <sheetViews>
    <sheetView showGridLines="0" zoomScale="80" zoomScaleNormal="80" zoomScalePageLayoutView="70" workbookViewId="0">
      <selection activeCell="M60" sqref="M60"/>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33" t="s">
        <v>103</v>
      </c>
      <c r="AK2" s="333"/>
      <c r="AL2" s="333"/>
      <c r="AM2" s="204"/>
      <c r="AN2" s="66"/>
      <c r="AO2" s="66"/>
    </row>
    <row r="3" spans="1:42" ht="13.5" thickBot="1">
      <c r="A3" s="3"/>
      <c r="B3" s="3"/>
      <c r="C3" s="3"/>
      <c r="D3" s="3"/>
      <c r="E3" s="3"/>
      <c r="F3" s="3"/>
      <c r="G3" s="3"/>
      <c r="H3" s="1"/>
      <c r="I3" s="110"/>
      <c r="J3" s="45"/>
      <c r="K3" s="3"/>
      <c r="L3" s="3"/>
      <c r="M3" s="3"/>
      <c r="N3" s="109"/>
      <c r="O3" s="109"/>
      <c r="P3" s="109"/>
      <c r="Q3" s="46"/>
      <c r="R3" s="3"/>
      <c r="S3" s="1"/>
      <c r="Y3" s="328" t="s">
        <v>16</v>
      </c>
      <c r="Z3" s="328"/>
      <c r="AA3" s="328"/>
      <c r="AB3" s="328"/>
      <c r="AC3" s="19"/>
      <c r="AD3" s="328" t="s">
        <v>17</v>
      </c>
      <c r="AE3" s="328"/>
      <c r="AF3" s="328"/>
      <c r="AG3" s="19"/>
      <c r="AH3" s="19"/>
      <c r="AI3" s="67"/>
      <c r="AJ3" s="68"/>
      <c r="AK3" s="69"/>
      <c r="AL3" s="69"/>
      <c r="AM3" s="69"/>
      <c r="AN3" s="70"/>
      <c r="AO3" s="70"/>
    </row>
    <row r="4" spans="1:42" ht="12.75" customHeight="1" thickTop="1">
      <c r="A4" s="334" t="s">
        <v>22</v>
      </c>
      <c r="B4" s="334"/>
      <c r="C4" s="335" t="s">
        <v>185</v>
      </c>
      <c r="D4" s="336"/>
      <c r="E4" s="336"/>
      <c r="F4" s="336"/>
      <c r="G4" s="336"/>
      <c r="H4" s="337"/>
      <c r="I4" s="338" t="s">
        <v>184</v>
      </c>
      <c r="J4" s="339"/>
      <c r="K4" s="340" t="s">
        <v>104</v>
      </c>
      <c r="L4" s="341"/>
      <c r="M4" s="341"/>
      <c r="N4" s="341"/>
      <c r="O4" s="341"/>
      <c r="P4" s="341"/>
      <c r="Q4" s="341"/>
      <c r="R4" s="342"/>
      <c r="S4" s="48"/>
      <c r="T4" s="343" t="s">
        <v>115</v>
      </c>
      <c r="U4" s="344"/>
      <c r="V4" s="345"/>
      <c r="Y4" s="316" t="str">
        <f>'Timesheet Setup'!G7</f>
        <v xml:space="preserve">Spiro </v>
      </c>
      <c r="Z4" s="317"/>
      <c r="AA4" s="317"/>
      <c r="AB4" s="318"/>
      <c r="AC4" s="3"/>
      <c r="AD4" s="316">
        <f>'Timesheet Setup'!G9</f>
        <v>123456789</v>
      </c>
      <c r="AE4" s="317"/>
      <c r="AF4" s="318"/>
      <c r="AG4" s="3"/>
      <c r="AH4" s="3"/>
      <c r="AI4" s="67"/>
      <c r="AJ4" s="54" t="s">
        <v>22</v>
      </c>
      <c r="AK4" s="312" t="s">
        <v>78</v>
      </c>
      <c r="AL4" s="313"/>
      <c r="AM4" s="313"/>
      <c r="AN4" s="314"/>
      <c r="AO4" s="70"/>
    </row>
    <row r="5" spans="1:42">
      <c r="A5" s="54" t="s">
        <v>25</v>
      </c>
      <c r="B5" s="55" t="s">
        <v>26</v>
      </c>
      <c r="C5" s="54" t="s">
        <v>77</v>
      </c>
      <c r="D5" s="54" t="s">
        <v>88</v>
      </c>
      <c r="E5" s="54" t="s">
        <v>89</v>
      </c>
      <c r="F5" s="54" t="s">
        <v>90</v>
      </c>
      <c r="G5" s="54" t="s">
        <v>99</v>
      </c>
      <c r="H5" s="201" t="s">
        <v>100</v>
      </c>
      <c r="I5" s="195" t="s">
        <v>102</v>
      </c>
      <c r="J5" s="194" t="s">
        <v>84</v>
      </c>
      <c r="K5" s="54" t="s">
        <v>183</v>
      </c>
      <c r="L5" s="202" t="s">
        <v>5</v>
      </c>
      <c r="M5" s="54" t="s">
        <v>7</v>
      </c>
      <c r="N5" s="54" t="s">
        <v>14</v>
      </c>
      <c r="O5" s="54" t="s">
        <v>11</v>
      </c>
      <c r="P5" s="54" t="s">
        <v>47</v>
      </c>
      <c r="Q5" s="312" t="s">
        <v>94</v>
      </c>
      <c r="R5" s="314"/>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42736</v>
      </c>
      <c r="C6" s="58"/>
      <c r="D6" s="102"/>
      <c r="E6" s="102"/>
      <c r="F6" s="102"/>
      <c r="G6" s="102"/>
      <c r="H6" s="192"/>
      <c r="I6" s="113"/>
      <c r="J6" s="105"/>
      <c r="K6" s="102"/>
      <c r="L6" s="103"/>
      <c r="M6" s="102"/>
      <c r="N6" s="102"/>
      <c r="O6" s="102"/>
      <c r="P6" s="102"/>
      <c r="Q6" s="102"/>
      <c r="R6" s="104"/>
      <c r="S6" s="6"/>
      <c r="T6" s="113"/>
      <c r="U6" s="230"/>
      <c r="V6" s="228"/>
      <c r="Y6" s="315" t="s">
        <v>55</v>
      </c>
      <c r="Z6" s="315"/>
      <c r="AA6" s="315"/>
      <c r="AB6" s="315"/>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42737</v>
      </c>
      <c r="C7" s="58"/>
      <c r="D7" s="102"/>
      <c r="E7" s="102"/>
      <c r="F7" s="102"/>
      <c r="G7" s="102"/>
      <c r="H7" s="102"/>
      <c r="I7" s="113"/>
      <c r="J7" s="105"/>
      <c r="K7" s="102"/>
      <c r="L7" s="103"/>
      <c r="M7" s="102"/>
      <c r="N7" s="102"/>
      <c r="O7" s="102"/>
      <c r="P7" s="102"/>
      <c r="Q7" s="102"/>
      <c r="R7" s="104"/>
      <c r="S7" s="6"/>
      <c r="T7" s="113"/>
      <c r="U7" s="230"/>
      <c r="V7" s="228"/>
      <c r="Y7" s="316">
        <f>'Timesheet Setup'!G11</f>
        <v>58401</v>
      </c>
      <c r="Z7" s="317"/>
      <c r="AA7" s="317"/>
      <c r="AB7" s="318"/>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42738</v>
      </c>
      <c r="C8" s="58"/>
      <c r="D8" s="102"/>
      <c r="E8" s="102"/>
      <c r="F8" s="102"/>
      <c r="G8" s="102"/>
      <c r="H8" s="10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42739</v>
      </c>
      <c r="C9" s="58"/>
      <c r="D9" s="102"/>
      <c r="E9" s="102"/>
      <c r="F9" s="102"/>
      <c r="G9" s="102"/>
      <c r="H9" s="102"/>
      <c r="I9" s="113"/>
      <c r="J9" s="105"/>
      <c r="K9" s="102"/>
      <c r="L9" s="103"/>
      <c r="M9" s="102"/>
      <c r="N9" s="102"/>
      <c r="O9" s="102"/>
      <c r="P9" s="102"/>
      <c r="Q9" s="102"/>
      <c r="R9" s="104"/>
      <c r="S9" s="6"/>
      <c r="T9" s="113"/>
      <c r="U9" s="230"/>
      <c r="V9" s="228"/>
      <c r="Y9" s="327" t="s">
        <v>92</v>
      </c>
      <c r="Z9" s="327"/>
      <c r="AA9" s="3"/>
      <c r="AB9" s="328" t="s">
        <v>75</v>
      </c>
      <c r="AC9" s="328"/>
      <c r="AD9" s="3"/>
      <c r="AE9" s="328" t="s">
        <v>76</v>
      </c>
      <c r="AF9" s="328"/>
      <c r="AG9" s="3"/>
      <c r="AH9" s="3"/>
      <c r="AI9" s="72"/>
      <c r="AJ9" s="56" t="s">
        <v>30</v>
      </c>
      <c r="AK9" s="59">
        <f t="shared" si="2"/>
        <v>0</v>
      </c>
      <c r="AL9" s="59">
        <f t="shared" si="3"/>
        <v>0</v>
      </c>
      <c r="AM9" s="59">
        <f t="shared" si="0"/>
        <v>0</v>
      </c>
      <c r="AN9" s="59">
        <f t="shared" si="1"/>
        <v>0</v>
      </c>
      <c r="AO9" s="70"/>
    </row>
    <row r="10" spans="1:42">
      <c r="A10" s="56" t="s">
        <v>31</v>
      </c>
      <c r="B10" s="57">
        <f>IF(WEEKDAY($AB$10)=5,$AB$10,IF(B9&lt;&gt;0,B9+1,0))</f>
        <v>42740</v>
      </c>
      <c r="C10" s="58"/>
      <c r="D10" s="102"/>
      <c r="E10" s="102"/>
      <c r="F10" s="102"/>
      <c r="G10" s="102"/>
      <c r="H10" s="102"/>
      <c r="I10" s="113"/>
      <c r="J10" s="105"/>
      <c r="K10" s="102"/>
      <c r="L10" s="103"/>
      <c r="M10" s="102"/>
      <c r="N10" s="102"/>
      <c r="O10" s="102"/>
      <c r="P10" s="102"/>
      <c r="Q10" s="102"/>
      <c r="R10" s="104"/>
      <c r="S10" s="6"/>
      <c r="T10" s="113"/>
      <c r="U10" s="230"/>
      <c r="V10" s="228"/>
      <c r="Y10" s="329" t="str">
        <f>Validation!B5</f>
        <v>February (2017)</v>
      </c>
      <c r="Z10" s="330"/>
      <c r="AA10" s="3"/>
      <c r="AB10" s="331">
        <f>VLOOKUP(Y10,Validation!B4:F15,2,FALSE)</f>
        <v>42736</v>
      </c>
      <c r="AC10" s="332"/>
      <c r="AD10" s="3"/>
      <c r="AE10" s="331">
        <f>VLOOKUP(Y10,Validation!B4:F15,4,FALSE)</f>
        <v>42763</v>
      </c>
      <c r="AF10" s="332"/>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42741</v>
      </c>
      <c r="C11" s="58"/>
      <c r="D11" s="102"/>
      <c r="E11" s="102"/>
      <c r="F11" s="102"/>
      <c r="G11" s="102"/>
      <c r="H11" s="10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42742</v>
      </c>
      <c r="C12" s="58"/>
      <c r="D12" s="102"/>
      <c r="E12" s="102"/>
      <c r="F12" s="102"/>
      <c r="G12" s="102"/>
      <c r="H12" s="192"/>
      <c r="I12" s="113"/>
      <c r="J12" s="105"/>
      <c r="K12" s="102"/>
      <c r="L12" s="103"/>
      <c r="M12" s="102"/>
      <c r="N12" s="102"/>
      <c r="O12" s="102"/>
      <c r="P12" s="102"/>
      <c r="Q12" s="102"/>
      <c r="R12" s="104"/>
      <c r="S12" s="6"/>
      <c r="T12" s="113"/>
      <c r="U12" s="230"/>
      <c r="V12" s="228"/>
      <c r="W12" s="3"/>
      <c r="X12" s="1"/>
      <c r="Y12" s="319" t="s">
        <v>179</v>
      </c>
      <c r="Z12" s="320"/>
      <c r="AA12" s="320"/>
      <c r="AB12" s="321"/>
      <c r="AC12" s="165"/>
      <c r="AD12" s="322" t="s">
        <v>115</v>
      </c>
      <c r="AE12" s="323"/>
      <c r="AF12" s="324"/>
      <c r="AG12" s="16"/>
      <c r="AH12" s="3"/>
      <c r="AI12" s="71"/>
      <c r="AJ12" s="56" t="s">
        <v>33</v>
      </c>
      <c r="AK12" s="59">
        <f t="shared" si="2"/>
        <v>0</v>
      </c>
      <c r="AL12" s="59">
        <f t="shared" si="3"/>
        <v>0</v>
      </c>
      <c r="AM12" s="59">
        <f t="shared" si="0"/>
        <v>0</v>
      </c>
      <c r="AN12" s="59">
        <f t="shared" si="1"/>
        <v>0</v>
      </c>
      <c r="AO12" s="70"/>
      <c r="AP12" s="5"/>
    </row>
    <row r="13" spans="1:42">
      <c r="A13" s="203"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25" t="s">
        <v>158</v>
      </c>
      <c r="Z13" s="326"/>
      <c r="AA13" s="326"/>
      <c r="AB13" s="156">
        <f>January!AB17</f>
        <v>0</v>
      </c>
      <c r="AC13" s="166"/>
      <c r="AD13" s="325" t="s">
        <v>162</v>
      </c>
      <c r="AE13" s="326"/>
      <c r="AF13" s="156">
        <f>January!AF17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10" t="s">
        <v>159</v>
      </c>
      <c r="Z14" s="311"/>
      <c r="AA14" s="311"/>
      <c r="AB14" s="99">
        <f>AE25</f>
        <v>0</v>
      </c>
      <c r="AC14" s="167"/>
      <c r="AD14" s="310" t="s">
        <v>166</v>
      </c>
      <c r="AE14" s="311"/>
      <c r="AF14" s="164">
        <f>AE46</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10" t="s">
        <v>160</v>
      </c>
      <c r="Z15" s="311"/>
      <c r="AA15" s="311"/>
      <c r="AB15" s="99">
        <f>AE24</f>
        <v>0</v>
      </c>
      <c r="AC15" s="168"/>
      <c r="AD15" s="310" t="s">
        <v>163</v>
      </c>
      <c r="AE15" s="311"/>
      <c r="AF15" s="164">
        <f>AE47</f>
        <v>0</v>
      </c>
      <c r="AG15" s="3"/>
      <c r="AH15" s="47"/>
      <c r="AI15" s="71"/>
      <c r="AJ15" s="70"/>
      <c r="AK15" s="74"/>
      <c r="AL15" s="74"/>
      <c r="AM15" s="74"/>
      <c r="AN15" s="70"/>
      <c r="AO15" s="70"/>
    </row>
    <row r="16" spans="1:42" ht="12.75" customHeight="1" thickTop="1">
      <c r="A16" s="334" t="s">
        <v>23</v>
      </c>
      <c r="B16" s="334"/>
      <c r="C16" s="335" t="s">
        <v>185</v>
      </c>
      <c r="D16" s="336"/>
      <c r="E16" s="336"/>
      <c r="F16" s="336"/>
      <c r="G16" s="336"/>
      <c r="H16" s="337"/>
      <c r="I16" s="338" t="s">
        <v>184</v>
      </c>
      <c r="J16" s="339"/>
      <c r="K16" s="340" t="s">
        <v>104</v>
      </c>
      <c r="L16" s="341"/>
      <c r="M16" s="341"/>
      <c r="N16" s="341"/>
      <c r="O16" s="341"/>
      <c r="P16" s="341"/>
      <c r="Q16" s="341"/>
      <c r="R16" s="342"/>
      <c r="S16" s="1"/>
      <c r="T16" s="343" t="s">
        <v>115</v>
      </c>
      <c r="U16" s="344"/>
      <c r="V16" s="345"/>
      <c r="W16" s="6"/>
      <c r="Y16" s="310" t="s">
        <v>161</v>
      </c>
      <c r="Z16" s="311"/>
      <c r="AA16" s="311"/>
      <c r="AB16" s="164">
        <f>AE26</f>
        <v>0</v>
      </c>
      <c r="AC16" s="167"/>
      <c r="AD16" s="310" t="s">
        <v>114</v>
      </c>
      <c r="AE16" s="311"/>
      <c r="AF16" s="164">
        <f>AF49</f>
        <v>0</v>
      </c>
      <c r="AG16" s="3"/>
      <c r="AH16" s="3"/>
      <c r="AI16" s="71"/>
      <c r="AJ16" s="54" t="s">
        <v>22</v>
      </c>
      <c r="AK16" s="312" t="s">
        <v>78</v>
      </c>
      <c r="AL16" s="313"/>
      <c r="AM16" s="313"/>
      <c r="AN16" s="314"/>
      <c r="AO16" s="70"/>
    </row>
    <row r="17" spans="1:41" ht="12.75" customHeight="1" thickBot="1">
      <c r="A17" s="54" t="s">
        <v>25</v>
      </c>
      <c r="B17" s="55" t="s">
        <v>26</v>
      </c>
      <c r="C17" s="54" t="s">
        <v>77</v>
      </c>
      <c r="D17" s="54" t="s">
        <v>88</v>
      </c>
      <c r="E17" s="54" t="s">
        <v>89</v>
      </c>
      <c r="F17" s="54" t="s">
        <v>90</v>
      </c>
      <c r="G17" s="54" t="s">
        <v>99</v>
      </c>
      <c r="H17" s="218" t="s">
        <v>100</v>
      </c>
      <c r="I17" s="195" t="s">
        <v>102</v>
      </c>
      <c r="J17" s="194" t="s">
        <v>84</v>
      </c>
      <c r="K17" s="54" t="s">
        <v>183</v>
      </c>
      <c r="L17" s="219" t="s">
        <v>5</v>
      </c>
      <c r="M17" s="54" t="s">
        <v>7</v>
      </c>
      <c r="N17" s="54" t="s">
        <v>14</v>
      </c>
      <c r="O17" s="54" t="s">
        <v>11</v>
      </c>
      <c r="P17" s="54" t="s">
        <v>47</v>
      </c>
      <c r="Q17" s="312" t="s">
        <v>94</v>
      </c>
      <c r="R17" s="314"/>
      <c r="S17" s="1"/>
      <c r="T17" s="112" t="s">
        <v>85</v>
      </c>
      <c r="U17" s="229" t="s">
        <v>110</v>
      </c>
      <c r="V17" s="227" t="s">
        <v>114</v>
      </c>
      <c r="X17" s="6"/>
      <c r="Y17" s="349" t="s">
        <v>12</v>
      </c>
      <c r="Z17" s="350"/>
      <c r="AA17" s="350"/>
      <c r="AB17" s="35">
        <f>SUM(AB13+AB14+AB15-AB16)</f>
        <v>0</v>
      </c>
      <c r="AC17" s="167"/>
      <c r="AD17" s="349" t="s">
        <v>164</v>
      </c>
      <c r="AE17" s="35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42743</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42744</v>
      </c>
      <c r="C19" s="58"/>
      <c r="D19" s="102"/>
      <c r="E19" s="102"/>
      <c r="F19" s="102"/>
      <c r="G19" s="102"/>
      <c r="H19" s="102"/>
      <c r="I19" s="113"/>
      <c r="J19" s="105"/>
      <c r="K19" s="102"/>
      <c r="L19" s="103"/>
      <c r="M19" s="102"/>
      <c r="N19" s="102"/>
      <c r="O19" s="102"/>
      <c r="P19" s="102"/>
      <c r="Q19" s="102"/>
      <c r="R19" s="104"/>
      <c r="S19" s="3"/>
      <c r="T19" s="113"/>
      <c r="U19" s="230"/>
      <c r="V19" s="228"/>
      <c r="W19" s="6"/>
      <c r="X19" s="6"/>
      <c r="Y19" s="322" t="s">
        <v>0</v>
      </c>
      <c r="Z19" s="323"/>
      <c r="AA19" s="323"/>
      <c r="AB19" s="323"/>
      <c r="AC19" s="323"/>
      <c r="AD19" s="323"/>
      <c r="AE19" s="323"/>
      <c r="AF19" s="324"/>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42745</v>
      </c>
      <c r="C20" s="58"/>
      <c r="D20" s="102"/>
      <c r="E20" s="102"/>
      <c r="F20" s="102"/>
      <c r="G20" s="102"/>
      <c r="H20" s="102"/>
      <c r="I20" s="113"/>
      <c r="J20" s="105"/>
      <c r="K20" s="102"/>
      <c r="L20" s="103"/>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42746</v>
      </c>
      <c r="C21" s="58"/>
      <c r="D21" s="102"/>
      <c r="E21" s="102"/>
      <c r="F21" s="102"/>
      <c r="G21" s="102"/>
      <c r="H21" s="102"/>
      <c r="I21" s="113"/>
      <c r="J21" s="105"/>
      <c r="K21" s="102"/>
      <c r="L21" s="103"/>
      <c r="M21" s="102"/>
      <c r="N21" s="102"/>
      <c r="O21" s="102"/>
      <c r="P21" s="102"/>
      <c r="Q21" s="102"/>
      <c r="R21" s="104"/>
      <c r="S21" s="3"/>
      <c r="T21" s="113"/>
      <c r="U21" s="230"/>
      <c r="V21" s="228"/>
      <c r="W21" s="6"/>
      <c r="X21" s="6"/>
      <c r="Y21" s="43" t="s">
        <v>42</v>
      </c>
      <c r="Z21" s="346" t="s">
        <v>19</v>
      </c>
      <c r="AA21" s="347"/>
      <c r="AB21" s="347"/>
      <c r="AC21" s="348"/>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42747</v>
      </c>
      <c r="C22" s="58"/>
      <c r="D22" s="102"/>
      <c r="E22" s="102"/>
      <c r="F22" s="102"/>
      <c r="G22" s="102"/>
      <c r="H22" s="102"/>
      <c r="I22" s="113"/>
      <c r="J22" s="105"/>
      <c r="K22" s="102"/>
      <c r="L22" s="103"/>
      <c r="M22" s="102"/>
      <c r="N22" s="102"/>
      <c r="O22" s="102"/>
      <c r="P22" s="102"/>
      <c r="Q22" s="102"/>
      <c r="R22" s="104"/>
      <c r="S22" s="3"/>
      <c r="T22" s="113"/>
      <c r="U22" s="230"/>
      <c r="V22" s="228"/>
      <c r="W22" s="6"/>
      <c r="X22" s="12"/>
      <c r="Y22" s="38" t="s">
        <v>41</v>
      </c>
      <c r="Z22" s="346" t="s">
        <v>20</v>
      </c>
      <c r="AA22" s="347"/>
      <c r="AB22" s="347"/>
      <c r="AC22" s="348"/>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42748</v>
      </c>
      <c r="C23" s="58"/>
      <c r="D23" s="102"/>
      <c r="E23" s="102"/>
      <c r="F23" s="102"/>
      <c r="G23" s="102"/>
      <c r="H23" s="102"/>
      <c r="I23" s="113"/>
      <c r="J23" s="105"/>
      <c r="K23" s="102"/>
      <c r="L23" s="103"/>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42749</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54" t="s">
        <v>18</v>
      </c>
      <c r="AA24" s="355"/>
      <c r="AB24" s="355"/>
      <c r="AC24" s="356"/>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SUMIF($B18:$B24,"&lt;&gt;0",I18:I24)</f>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46" t="s">
        <v>15</v>
      </c>
      <c r="AA25" s="347"/>
      <c r="AB25" s="347"/>
      <c r="AC25" s="348"/>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46" t="s">
        <v>53</v>
      </c>
      <c r="AA26" s="347"/>
      <c r="AB26" s="347"/>
      <c r="AC26" s="348"/>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57" t="s">
        <v>46</v>
      </c>
      <c r="AA27" s="358"/>
      <c r="AB27" s="358"/>
      <c r="AC27" s="359"/>
      <c r="AD27" s="157"/>
      <c r="AE27" s="157"/>
      <c r="AF27" s="158"/>
      <c r="AG27" s="3"/>
      <c r="AH27" s="3"/>
      <c r="AI27" s="71"/>
      <c r="AJ27" s="70"/>
      <c r="AK27" s="68"/>
      <c r="AL27" s="68"/>
      <c r="AM27" s="68"/>
      <c r="AN27" s="70"/>
      <c r="AO27" s="70"/>
    </row>
    <row r="28" spans="1:41" ht="12.75" customHeight="1" thickTop="1" thickBot="1">
      <c r="A28" s="334" t="s">
        <v>24</v>
      </c>
      <c r="B28" s="334"/>
      <c r="C28" s="335" t="s">
        <v>185</v>
      </c>
      <c r="D28" s="336"/>
      <c r="E28" s="336"/>
      <c r="F28" s="336"/>
      <c r="G28" s="336"/>
      <c r="H28" s="337"/>
      <c r="I28" s="338" t="s">
        <v>184</v>
      </c>
      <c r="J28" s="339"/>
      <c r="K28" s="340" t="s">
        <v>104</v>
      </c>
      <c r="L28" s="341"/>
      <c r="M28" s="341"/>
      <c r="N28" s="341"/>
      <c r="O28" s="341"/>
      <c r="P28" s="341"/>
      <c r="Q28" s="341"/>
      <c r="R28" s="342"/>
      <c r="S28" s="3"/>
      <c r="T28" s="343" t="s">
        <v>115</v>
      </c>
      <c r="U28" s="344"/>
      <c r="V28" s="345"/>
      <c r="W28" s="3"/>
      <c r="Y28" s="91" t="s">
        <v>74</v>
      </c>
      <c r="Z28" s="360" t="s">
        <v>93</v>
      </c>
      <c r="AA28" s="361"/>
      <c r="AB28" s="361"/>
      <c r="AC28" s="362"/>
      <c r="AD28" s="92" t="s">
        <v>89</v>
      </c>
      <c r="AE28" s="98">
        <f>SUM($E$13+E25+E37+E49+E61)</f>
        <v>0</v>
      </c>
      <c r="AF28" s="93">
        <f>AE28</f>
        <v>0</v>
      </c>
      <c r="AG28" s="3"/>
      <c r="AH28" s="3"/>
      <c r="AI28" s="71"/>
      <c r="AJ28" s="54" t="s">
        <v>22</v>
      </c>
      <c r="AK28" s="312" t="s">
        <v>78</v>
      </c>
      <c r="AL28" s="313"/>
      <c r="AM28" s="313"/>
      <c r="AN28" s="314"/>
      <c r="AO28" s="70"/>
    </row>
    <row r="29" spans="1:41" ht="14.25" customHeight="1" thickTop="1">
      <c r="A29" s="54" t="s">
        <v>25</v>
      </c>
      <c r="B29" s="55" t="s">
        <v>26</v>
      </c>
      <c r="C29" s="54" t="s">
        <v>77</v>
      </c>
      <c r="D29" s="54" t="s">
        <v>88</v>
      </c>
      <c r="E29" s="54" t="s">
        <v>89</v>
      </c>
      <c r="F29" s="54" t="s">
        <v>90</v>
      </c>
      <c r="G29" s="54" t="s">
        <v>99</v>
      </c>
      <c r="H29" s="218" t="s">
        <v>100</v>
      </c>
      <c r="I29" s="195" t="s">
        <v>102</v>
      </c>
      <c r="J29" s="194" t="s">
        <v>84</v>
      </c>
      <c r="K29" s="54" t="s">
        <v>183</v>
      </c>
      <c r="L29" s="219" t="s">
        <v>5</v>
      </c>
      <c r="M29" s="54" t="s">
        <v>7</v>
      </c>
      <c r="N29" s="54" t="s">
        <v>14</v>
      </c>
      <c r="O29" s="54" t="s">
        <v>11</v>
      </c>
      <c r="P29" s="54" t="s">
        <v>47</v>
      </c>
      <c r="Q29" s="312" t="s">
        <v>94</v>
      </c>
      <c r="R29" s="314"/>
      <c r="S29" s="1"/>
      <c r="T29" s="112" t="s">
        <v>85</v>
      </c>
      <c r="U29" s="229" t="s">
        <v>110</v>
      </c>
      <c r="V29" s="227" t="s">
        <v>114</v>
      </c>
      <c r="X29" s="3"/>
      <c r="Y29" s="88" t="s">
        <v>61</v>
      </c>
      <c r="Z29" s="354" t="s">
        <v>58</v>
      </c>
      <c r="AA29" s="355"/>
      <c r="AB29" s="355"/>
      <c r="AC29" s="356"/>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42750</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46" t="s">
        <v>59</v>
      </c>
      <c r="AA30" s="347"/>
      <c r="AB30" s="347"/>
      <c r="AC30" s="348"/>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42751</v>
      </c>
      <c r="C31" s="58"/>
      <c r="D31" s="102"/>
      <c r="E31" s="102"/>
      <c r="F31" s="102"/>
      <c r="G31" s="102"/>
      <c r="H31" s="102"/>
      <c r="I31" s="113"/>
      <c r="J31" s="105"/>
      <c r="K31" s="102"/>
      <c r="L31" s="103"/>
      <c r="M31" s="102"/>
      <c r="N31" s="102"/>
      <c r="O31" s="102"/>
      <c r="P31" s="102"/>
      <c r="Q31" s="102"/>
      <c r="R31" s="104"/>
      <c r="S31" s="3"/>
      <c r="T31" s="113"/>
      <c r="U31" s="230"/>
      <c r="V31" s="228"/>
      <c r="W31" s="3"/>
      <c r="X31" s="3"/>
      <c r="Y31" s="44" t="s">
        <v>63</v>
      </c>
      <c r="Z31" s="346" t="s">
        <v>60</v>
      </c>
      <c r="AA31" s="347"/>
      <c r="AB31" s="347"/>
      <c r="AC31" s="348"/>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42752</v>
      </c>
      <c r="C32" s="58"/>
      <c r="D32" s="102"/>
      <c r="E32" s="102"/>
      <c r="F32" s="102"/>
      <c r="G32" s="102"/>
      <c r="H32" s="102"/>
      <c r="I32" s="113"/>
      <c r="J32" s="105"/>
      <c r="K32" s="102"/>
      <c r="L32" s="103"/>
      <c r="M32" s="102"/>
      <c r="N32" s="102"/>
      <c r="O32" s="102"/>
      <c r="P32" s="102"/>
      <c r="Q32" s="102"/>
      <c r="R32" s="104"/>
      <c r="S32" s="3"/>
      <c r="T32" s="113"/>
      <c r="U32" s="230"/>
      <c r="V32" s="228"/>
      <c r="W32" s="3"/>
      <c r="X32" s="3"/>
      <c r="Y32" s="44" t="s">
        <v>64</v>
      </c>
      <c r="Z32" s="346" t="s">
        <v>69</v>
      </c>
      <c r="AA32" s="347"/>
      <c r="AB32" s="347"/>
      <c r="AC32" s="348"/>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42753</v>
      </c>
      <c r="C33" s="58"/>
      <c r="D33" s="102"/>
      <c r="E33" s="102"/>
      <c r="F33" s="102"/>
      <c r="G33" s="102"/>
      <c r="H33" s="102"/>
      <c r="I33" s="113"/>
      <c r="J33" s="105"/>
      <c r="K33" s="102"/>
      <c r="L33" s="103"/>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42754</v>
      </c>
      <c r="C34" s="58"/>
      <c r="D34" s="102"/>
      <c r="E34" s="102"/>
      <c r="F34" s="102"/>
      <c r="G34" s="102"/>
      <c r="H34" s="102"/>
      <c r="I34" s="113"/>
      <c r="J34" s="105"/>
      <c r="K34" s="102"/>
      <c r="L34" s="103"/>
      <c r="M34" s="102"/>
      <c r="N34" s="102"/>
      <c r="O34" s="102"/>
      <c r="P34" s="102"/>
      <c r="Q34" s="102"/>
      <c r="R34" s="104"/>
      <c r="S34" s="3"/>
      <c r="T34" s="113"/>
      <c r="U34" s="230"/>
      <c r="V34" s="228"/>
      <c r="W34" s="3"/>
      <c r="X34" s="3"/>
      <c r="Y34" s="94" t="s">
        <v>48</v>
      </c>
      <c r="Z34" s="354" t="s">
        <v>50</v>
      </c>
      <c r="AA34" s="355"/>
      <c r="AB34" s="355"/>
      <c r="AC34" s="356"/>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42755</v>
      </c>
      <c r="C35" s="58"/>
      <c r="D35" s="102"/>
      <c r="E35" s="102"/>
      <c r="F35" s="102"/>
      <c r="G35" s="102"/>
      <c r="H35" s="102"/>
      <c r="I35" s="113"/>
      <c r="J35" s="105"/>
      <c r="K35" s="102"/>
      <c r="L35" s="103"/>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42756</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63" t="s">
        <v>182</v>
      </c>
      <c r="AA36" s="364"/>
      <c r="AB36" s="364"/>
      <c r="AC36" s="365"/>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SUMIF($B30:$B36,"&lt;&gt;0",I30:I36)</f>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63" t="s">
        <v>101</v>
      </c>
      <c r="AA37" s="364"/>
      <c r="AB37" s="364"/>
      <c r="AC37" s="365"/>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54" t="s">
        <v>8</v>
      </c>
      <c r="AA38" s="355"/>
      <c r="AB38" s="355"/>
      <c r="AC38" s="356"/>
      <c r="AD38" s="89" t="s">
        <v>9</v>
      </c>
      <c r="AE38" s="90">
        <f>SUMIFS(Q:Q,R:R,"M",B:B,"&lt;&gt;0")</f>
        <v>0</v>
      </c>
      <c r="AF38" s="86">
        <f t="shared" ref="AF38:AF49"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46" t="s">
        <v>4</v>
      </c>
      <c r="AA39" s="347"/>
      <c r="AB39" s="347"/>
      <c r="AC39" s="348"/>
      <c r="AD39" s="13" t="s">
        <v>5</v>
      </c>
      <c r="AE39" s="14">
        <f>SUM(L13,L25,L37,L49,L61)</f>
        <v>0</v>
      </c>
      <c r="AF39" s="39">
        <f t="shared" si="20"/>
        <v>0</v>
      </c>
      <c r="AI39" s="71"/>
      <c r="AJ39" s="70"/>
      <c r="AK39" s="68"/>
      <c r="AL39" s="68"/>
      <c r="AM39" s="68"/>
      <c r="AN39" s="70"/>
      <c r="AO39" s="70"/>
    </row>
    <row r="40" spans="1:41" s="3" customFormat="1" ht="12.75" customHeight="1" thickTop="1">
      <c r="A40" s="334" t="s">
        <v>35</v>
      </c>
      <c r="B40" s="334"/>
      <c r="C40" s="335" t="s">
        <v>185</v>
      </c>
      <c r="D40" s="336"/>
      <c r="E40" s="336"/>
      <c r="F40" s="336"/>
      <c r="G40" s="336"/>
      <c r="H40" s="337"/>
      <c r="I40" s="338" t="s">
        <v>184</v>
      </c>
      <c r="J40" s="339"/>
      <c r="K40" s="340" t="s">
        <v>104</v>
      </c>
      <c r="L40" s="341"/>
      <c r="M40" s="341"/>
      <c r="N40" s="341"/>
      <c r="O40" s="341"/>
      <c r="P40" s="341"/>
      <c r="Q40" s="341"/>
      <c r="R40" s="342"/>
      <c r="T40" s="343" t="s">
        <v>115</v>
      </c>
      <c r="U40" s="344"/>
      <c r="V40" s="345"/>
      <c r="Y40" s="38">
        <v>180</v>
      </c>
      <c r="Z40" s="346" t="s">
        <v>6</v>
      </c>
      <c r="AA40" s="347"/>
      <c r="AB40" s="347"/>
      <c r="AC40" s="348"/>
      <c r="AD40" s="13" t="s">
        <v>7</v>
      </c>
      <c r="AE40" s="14">
        <f>SUM(M13,M25,M37,M49,M61)</f>
        <v>0</v>
      </c>
      <c r="AF40" s="39">
        <f t="shared" si="20"/>
        <v>0</v>
      </c>
      <c r="AI40" s="71"/>
      <c r="AJ40" s="54" t="s">
        <v>22</v>
      </c>
      <c r="AK40" s="312" t="s">
        <v>78</v>
      </c>
      <c r="AL40" s="313"/>
      <c r="AM40" s="313"/>
      <c r="AN40" s="314"/>
      <c r="AO40" s="70"/>
    </row>
    <row r="41" spans="1:41" s="3" customFormat="1" ht="12.75" customHeight="1">
      <c r="A41" s="54" t="s">
        <v>25</v>
      </c>
      <c r="B41" s="55" t="s">
        <v>26</v>
      </c>
      <c r="C41" s="54" t="s">
        <v>77</v>
      </c>
      <c r="D41" s="54" t="s">
        <v>88</v>
      </c>
      <c r="E41" s="54" t="s">
        <v>89</v>
      </c>
      <c r="F41" s="54" t="s">
        <v>90</v>
      </c>
      <c r="G41" s="54" t="s">
        <v>99</v>
      </c>
      <c r="H41" s="218" t="s">
        <v>100</v>
      </c>
      <c r="I41" s="195" t="s">
        <v>102</v>
      </c>
      <c r="J41" s="194" t="s">
        <v>84</v>
      </c>
      <c r="K41" s="54" t="s">
        <v>183</v>
      </c>
      <c r="L41" s="219" t="s">
        <v>5</v>
      </c>
      <c r="M41" s="54" t="s">
        <v>7</v>
      </c>
      <c r="N41" s="54" t="s">
        <v>14</v>
      </c>
      <c r="O41" s="54" t="s">
        <v>11</v>
      </c>
      <c r="P41" s="54" t="s">
        <v>47</v>
      </c>
      <c r="Q41" s="312" t="s">
        <v>94</v>
      </c>
      <c r="R41" s="314"/>
      <c r="S41" s="1"/>
      <c r="T41" s="112" t="s">
        <v>85</v>
      </c>
      <c r="U41" s="229" t="s">
        <v>110</v>
      </c>
      <c r="V41" s="227" t="s">
        <v>114</v>
      </c>
      <c r="X41" s="2"/>
      <c r="Y41" s="38">
        <v>195</v>
      </c>
      <c r="Z41" s="346" t="s">
        <v>10</v>
      </c>
      <c r="AA41" s="347"/>
      <c r="AB41" s="347"/>
      <c r="AC41" s="348"/>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42757</v>
      </c>
      <c r="C42" s="58"/>
      <c r="D42" s="102"/>
      <c r="E42" s="102"/>
      <c r="F42" s="102"/>
      <c r="G42" s="102"/>
      <c r="H42" s="102"/>
      <c r="I42" s="193"/>
      <c r="J42" s="105"/>
      <c r="K42" s="102"/>
      <c r="L42" s="102"/>
      <c r="M42" s="102"/>
      <c r="N42" s="102"/>
      <c r="O42" s="102"/>
      <c r="P42" s="102"/>
      <c r="Q42" s="102"/>
      <c r="R42" s="104"/>
      <c r="T42" s="113"/>
      <c r="U42" s="230"/>
      <c r="V42" s="228"/>
      <c r="W42" s="2"/>
      <c r="Y42" s="40">
        <v>199</v>
      </c>
      <c r="Z42" s="346" t="s">
        <v>13</v>
      </c>
      <c r="AA42" s="347"/>
      <c r="AB42" s="347"/>
      <c r="AC42" s="348"/>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42758</v>
      </c>
      <c r="C43" s="58"/>
      <c r="D43" s="102"/>
      <c r="E43" s="102"/>
      <c r="F43" s="102"/>
      <c r="G43" s="102"/>
      <c r="H43" s="102"/>
      <c r="I43" s="113"/>
      <c r="J43" s="105"/>
      <c r="K43" s="102"/>
      <c r="L43" s="103"/>
      <c r="M43" s="102"/>
      <c r="N43" s="102"/>
      <c r="O43" s="102"/>
      <c r="P43" s="102"/>
      <c r="Q43" s="102"/>
      <c r="R43" s="104"/>
      <c r="T43" s="113"/>
      <c r="U43" s="230"/>
      <c r="V43" s="228"/>
      <c r="Y43" s="40">
        <v>196</v>
      </c>
      <c r="Z43" s="346" t="s">
        <v>66</v>
      </c>
      <c r="AA43" s="347"/>
      <c r="AB43" s="347"/>
      <c r="AC43" s="348"/>
      <c r="AD43" s="15" t="s">
        <v>65</v>
      </c>
      <c r="AE43" s="14">
        <f>SUMIFS(Q:Q,R:R,"AL",B:B,"&lt;&gt;0")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42759</v>
      </c>
      <c r="C44" s="58"/>
      <c r="D44" s="102"/>
      <c r="E44" s="102"/>
      <c r="F44" s="102"/>
      <c r="G44" s="102"/>
      <c r="H44" s="102"/>
      <c r="I44" s="113"/>
      <c r="J44" s="105"/>
      <c r="K44" s="102"/>
      <c r="L44" s="103"/>
      <c r="M44" s="102"/>
      <c r="N44" s="102"/>
      <c r="O44" s="102"/>
      <c r="P44" s="102"/>
      <c r="Q44" s="102"/>
      <c r="R44" s="104"/>
      <c r="T44" s="113"/>
      <c r="U44" s="230"/>
      <c r="V44" s="228"/>
      <c r="Y44" s="173">
        <v>197</v>
      </c>
      <c r="Z44" s="246" t="s">
        <v>226</v>
      </c>
      <c r="AA44" s="247"/>
      <c r="AB44" s="247"/>
      <c r="AC44" s="248"/>
      <c r="AD44" s="174" t="s">
        <v>224</v>
      </c>
      <c r="AE44" s="175">
        <f>SUMIFS(Q:Q,R:R,"DR",B:B,"&lt;&gt;0")</f>
        <v>0</v>
      </c>
      <c r="AF44" s="176">
        <f t="shared" si="20"/>
        <v>0</v>
      </c>
      <c r="AI44" s="71"/>
      <c r="AJ44" s="56" t="s">
        <v>29</v>
      </c>
      <c r="AK44" s="59">
        <f t="shared" si="24"/>
        <v>0</v>
      </c>
      <c r="AL44" s="59">
        <f t="shared" si="25"/>
        <v>0</v>
      </c>
      <c r="AM44" s="59">
        <f t="shared" si="21"/>
        <v>0</v>
      </c>
      <c r="AN44" s="59">
        <f t="shared" si="22"/>
        <v>0</v>
      </c>
      <c r="AO44" s="70"/>
    </row>
    <row r="45" spans="1:41" s="3" customFormat="1" ht="13.5" thickBot="1">
      <c r="A45" s="53" t="s">
        <v>30</v>
      </c>
      <c r="B45" s="63">
        <f t="shared" si="23"/>
        <v>42760</v>
      </c>
      <c r="C45" s="58"/>
      <c r="D45" s="102"/>
      <c r="E45" s="102"/>
      <c r="F45" s="102"/>
      <c r="G45" s="102"/>
      <c r="H45" s="102"/>
      <c r="I45" s="113"/>
      <c r="J45" s="105"/>
      <c r="K45" s="102"/>
      <c r="L45" s="103"/>
      <c r="M45" s="102"/>
      <c r="N45" s="102"/>
      <c r="O45" s="102"/>
      <c r="P45" s="102"/>
      <c r="Q45" s="102"/>
      <c r="R45" s="104"/>
      <c r="T45" s="113"/>
      <c r="U45" s="230"/>
      <c r="V45" s="228"/>
      <c r="Y45" s="180"/>
      <c r="Z45" s="243" t="s">
        <v>98</v>
      </c>
      <c r="AA45" s="244"/>
      <c r="AB45" s="244"/>
      <c r="AC45" s="245"/>
      <c r="AD45" s="157" t="s">
        <v>97</v>
      </c>
      <c r="AE45" s="181">
        <f>SUMIFS(Q:Q,R:R,"CL",B:B,"&lt;&gt;0")</f>
        <v>0</v>
      </c>
      <c r="AF45" s="182">
        <f t="shared" si="20"/>
        <v>0</v>
      </c>
      <c r="AI45" s="71"/>
      <c r="AJ45" s="56" t="s">
        <v>30</v>
      </c>
      <c r="AK45" s="59">
        <f t="shared" si="24"/>
        <v>0</v>
      </c>
      <c r="AL45" s="59">
        <f t="shared" si="25"/>
        <v>0</v>
      </c>
      <c r="AM45" s="59">
        <f t="shared" si="21"/>
        <v>0</v>
      </c>
      <c r="AN45" s="59">
        <f t="shared" si="22"/>
        <v>0</v>
      </c>
      <c r="AO45" s="70"/>
    </row>
    <row r="46" spans="1:41" s="3" customFormat="1" ht="13.5" thickTop="1">
      <c r="A46" s="53" t="s">
        <v>31</v>
      </c>
      <c r="B46" s="63">
        <f t="shared" si="23"/>
        <v>42761</v>
      </c>
      <c r="C46" s="58"/>
      <c r="D46" s="102"/>
      <c r="E46" s="102"/>
      <c r="F46" s="102"/>
      <c r="G46" s="102"/>
      <c r="H46" s="102"/>
      <c r="I46" s="113"/>
      <c r="J46" s="105"/>
      <c r="K46" s="102"/>
      <c r="L46" s="103"/>
      <c r="M46" s="102"/>
      <c r="N46" s="102"/>
      <c r="O46" s="102"/>
      <c r="P46" s="102"/>
      <c r="Q46" s="102"/>
      <c r="R46" s="104"/>
      <c r="T46" s="113"/>
      <c r="U46" s="230"/>
      <c r="V46" s="228"/>
      <c r="Y46" s="96">
        <v>185</v>
      </c>
      <c r="Z46" s="354" t="s">
        <v>111</v>
      </c>
      <c r="AA46" s="355"/>
      <c r="AB46" s="355"/>
      <c r="AC46" s="356"/>
      <c r="AD46" s="97" t="s">
        <v>110</v>
      </c>
      <c r="AE46" s="90">
        <f>SUM(U13+U25+U37+U49+U61)</f>
        <v>0</v>
      </c>
      <c r="AF46" s="86">
        <f t="shared" si="20"/>
        <v>0</v>
      </c>
      <c r="AI46" s="71"/>
      <c r="AJ46" s="56" t="s">
        <v>31</v>
      </c>
      <c r="AK46" s="59">
        <f t="shared" si="24"/>
        <v>0</v>
      </c>
      <c r="AL46" s="59">
        <f t="shared" si="25"/>
        <v>0</v>
      </c>
      <c r="AM46" s="59">
        <f t="shared" si="21"/>
        <v>0</v>
      </c>
      <c r="AN46" s="59">
        <f t="shared" si="22"/>
        <v>0</v>
      </c>
      <c r="AO46" s="70"/>
    </row>
    <row r="47" spans="1:41" s="3" customFormat="1" ht="13.5" thickBot="1">
      <c r="A47" s="53" t="s">
        <v>32</v>
      </c>
      <c r="B47" s="63">
        <f t="shared" si="23"/>
        <v>42762</v>
      </c>
      <c r="C47" s="58"/>
      <c r="D47" s="102"/>
      <c r="E47" s="102"/>
      <c r="F47" s="102"/>
      <c r="G47" s="102"/>
      <c r="H47" s="102"/>
      <c r="I47" s="113"/>
      <c r="J47" s="105"/>
      <c r="K47" s="102"/>
      <c r="L47" s="103"/>
      <c r="M47" s="102"/>
      <c r="N47" s="102"/>
      <c r="O47" s="102"/>
      <c r="P47" s="102"/>
      <c r="Q47" s="102"/>
      <c r="R47" s="104"/>
      <c r="T47" s="113"/>
      <c r="U47" s="230"/>
      <c r="V47" s="228"/>
      <c r="Y47" s="173">
        <v>186</v>
      </c>
      <c r="Z47" s="366" t="s">
        <v>105</v>
      </c>
      <c r="AA47" s="367"/>
      <c r="AB47" s="367"/>
      <c r="AC47" s="368"/>
      <c r="AD47" s="174" t="s">
        <v>85</v>
      </c>
      <c r="AE47" s="175">
        <f>SUM(T13+T25+T37+T49+T61)</f>
        <v>0</v>
      </c>
      <c r="AF47" s="176">
        <f t="shared" si="20"/>
        <v>0</v>
      </c>
      <c r="AI47" s="71"/>
      <c r="AJ47" s="56" t="s">
        <v>32</v>
      </c>
      <c r="AK47" s="59">
        <f t="shared" si="24"/>
        <v>0</v>
      </c>
      <c r="AL47" s="59">
        <f t="shared" si="25"/>
        <v>0</v>
      </c>
      <c r="AM47" s="59">
        <f t="shared" si="21"/>
        <v>0</v>
      </c>
      <c r="AN47" s="59">
        <f t="shared" si="22"/>
        <v>0</v>
      </c>
      <c r="AO47" s="70"/>
    </row>
    <row r="48" spans="1:41" s="3" customFormat="1" ht="13.5" thickTop="1">
      <c r="A48" s="53" t="s">
        <v>33</v>
      </c>
      <c r="B48" s="63">
        <f t="shared" si="23"/>
        <v>42763</v>
      </c>
      <c r="C48" s="58"/>
      <c r="D48" s="102"/>
      <c r="E48" s="102"/>
      <c r="F48" s="102"/>
      <c r="G48" s="102"/>
      <c r="H48" s="102"/>
      <c r="I48" s="193"/>
      <c r="J48" s="105"/>
      <c r="K48" s="102"/>
      <c r="L48" s="102"/>
      <c r="M48" s="102"/>
      <c r="N48" s="102"/>
      <c r="O48" s="102"/>
      <c r="P48" s="102"/>
      <c r="Q48" s="102"/>
      <c r="R48" s="104"/>
      <c r="T48" s="113"/>
      <c r="U48" s="230"/>
      <c r="V48" s="228"/>
      <c r="Y48" s="185" t="s">
        <v>72</v>
      </c>
      <c r="Z48" s="369" t="s">
        <v>86</v>
      </c>
      <c r="AA48" s="370"/>
      <c r="AB48" s="370"/>
      <c r="AC48" s="371"/>
      <c r="AD48" s="186" t="s">
        <v>95</v>
      </c>
      <c r="AE48" s="187">
        <f>SUMIFS(Q:Q,R:R,"LW",B:B,"&lt;&gt;0")</f>
        <v>0</v>
      </c>
      <c r="AF48" s="188">
        <f t="shared" si="20"/>
        <v>0</v>
      </c>
      <c r="AI48" s="71"/>
      <c r="AJ48" s="56" t="s">
        <v>33</v>
      </c>
      <c r="AK48" s="59">
        <f t="shared" si="24"/>
        <v>0</v>
      </c>
      <c r="AL48" s="59">
        <f t="shared" si="25"/>
        <v>0</v>
      </c>
      <c r="AM48" s="59">
        <f t="shared" si="21"/>
        <v>0</v>
      </c>
      <c r="AN48" s="59">
        <f t="shared" si="22"/>
        <v>0</v>
      </c>
      <c r="AO48" s="70"/>
    </row>
    <row r="49" spans="1:41" s="3" customFormat="1" ht="13.5" thickBot="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4" t="s">
        <v>112</v>
      </c>
      <c r="Z49" s="351" t="s">
        <v>113</v>
      </c>
      <c r="AA49" s="352"/>
      <c r="AB49" s="352"/>
      <c r="AC49" s="353"/>
      <c r="AD49" s="87" t="s">
        <v>114</v>
      </c>
      <c r="AE49" s="233">
        <f>SUM(V13+V25+V37+V49+V61)</f>
        <v>0</v>
      </c>
      <c r="AF49" s="85">
        <f t="shared" si="20"/>
        <v>0</v>
      </c>
      <c r="AI49" s="71"/>
      <c r="AJ49" s="56" t="s">
        <v>34</v>
      </c>
      <c r="AK49" s="207">
        <f>SUM(AK42:AK48)</f>
        <v>0</v>
      </c>
      <c r="AL49" s="207">
        <f t="shared" ref="AL49:AN49" si="27">SUM(AL42:AL48)</f>
        <v>0</v>
      </c>
      <c r="AM49" s="207">
        <f t="shared" si="27"/>
        <v>0</v>
      </c>
      <c r="AN49" s="207">
        <f t="shared" si="27"/>
        <v>0</v>
      </c>
      <c r="AO49" s="70"/>
    </row>
    <row r="50" spans="1:41" s="3" customFormat="1" ht="14.25" thickTop="1" thickBot="1">
      <c r="A50" s="2"/>
      <c r="B50" s="2"/>
      <c r="C50" s="2"/>
      <c r="D50" s="2"/>
      <c r="E50" s="2"/>
      <c r="F50" s="2"/>
      <c r="G50" s="2"/>
      <c r="H50" s="2"/>
      <c r="I50" s="2"/>
      <c r="J50" s="2"/>
      <c r="K50" s="2"/>
      <c r="L50" s="2"/>
      <c r="M50" s="2"/>
      <c r="N50" s="2"/>
      <c r="O50" s="2"/>
      <c r="P50" s="2"/>
      <c r="Q50" s="2"/>
      <c r="R50" s="2"/>
      <c r="Y50" s="17"/>
      <c r="Z50" s="372"/>
      <c r="AA50" s="372"/>
      <c r="AB50" s="4" t="s">
        <v>54</v>
      </c>
      <c r="AC50" s="4"/>
      <c r="AD50" s="4"/>
      <c r="AE50" s="183">
        <f>SUM(AE21:AE49)</f>
        <v>0</v>
      </c>
      <c r="AF50" s="85">
        <f>SUM(AF21:AF49)</f>
        <v>0</v>
      </c>
      <c r="AI50" s="71"/>
      <c r="AJ50" s="70"/>
      <c r="AK50" s="70"/>
      <c r="AL50" s="70"/>
      <c r="AM50" s="70"/>
      <c r="AN50" s="70"/>
      <c r="AO50" s="70"/>
    </row>
    <row r="51" spans="1:41" s="3" customFormat="1" ht="13.5" thickTop="1">
      <c r="Y51" s="50" t="s">
        <v>44</v>
      </c>
      <c r="Z51" s="18"/>
      <c r="AB51" s="1" t="s">
        <v>56</v>
      </c>
      <c r="AI51" s="71"/>
      <c r="AJ51" s="70"/>
      <c r="AK51" s="70"/>
      <c r="AL51" s="70"/>
      <c r="AM51" s="70"/>
      <c r="AN51" s="70"/>
      <c r="AO51" s="70"/>
    </row>
    <row r="52" spans="1:41" ht="13.5" customHeight="1" thickBot="1">
      <c r="A52" s="381"/>
      <c r="B52" s="381"/>
      <c r="C52" s="382"/>
      <c r="D52" s="382"/>
      <c r="E52" s="382"/>
      <c r="F52" s="382"/>
      <c r="G52" s="382"/>
      <c r="H52" s="382"/>
      <c r="I52" s="382"/>
      <c r="J52" s="382"/>
      <c r="K52" s="382"/>
      <c r="L52" s="382"/>
      <c r="M52" s="382"/>
      <c r="N52" s="382"/>
      <c r="O52" s="382"/>
      <c r="P52" s="382"/>
      <c r="Q52" s="382"/>
      <c r="R52" s="382"/>
      <c r="S52" s="171"/>
      <c r="T52" s="382"/>
      <c r="U52" s="382"/>
      <c r="V52" s="382"/>
      <c r="W52" s="3"/>
      <c r="X52" s="3"/>
      <c r="Y52" s="3"/>
      <c r="Z52" s="3"/>
      <c r="AA52" s="3"/>
      <c r="AB52" s="3"/>
      <c r="AC52" s="3"/>
      <c r="AD52" s="3"/>
      <c r="AE52" s="3"/>
      <c r="AF52" s="3"/>
      <c r="AG52" s="3"/>
      <c r="AH52" s="3"/>
      <c r="AI52" s="71"/>
      <c r="AJ52" s="54" t="s">
        <v>22</v>
      </c>
      <c r="AK52" s="312" t="s">
        <v>78</v>
      </c>
      <c r="AL52" s="313"/>
      <c r="AM52" s="313"/>
      <c r="AN52" s="314"/>
      <c r="AO52" s="70"/>
    </row>
    <row r="53" spans="1:41" ht="12.75" customHeight="1" thickTop="1">
      <c r="A53" s="206"/>
      <c r="B53" s="234"/>
      <c r="C53" s="206"/>
      <c r="D53" s="206"/>
      <c r="E53" s="206"/>
      <c r="F53" s="206"/>
      <c r="G53" s="206"/>
      <c r="H53" s="206"/>
      <c r="I53" s="235"/>
      <c r="J53" s="235"/>
      <c r="K53" s="206"/>
      <c r="L53" s="206"/>
      <c r="M53" s="206"/>
      <c r="N53" s="206"/>
      <c r="O53" s="206"/>
      <c r="P53" s="206"/>
      <c r="Q53" s="380"/>
      <c r="R53" s="380"/>
      <c r="S53" s="46"/>
      <c r="T53" s="206"/>
      <c r="U53" s="206"/>
      <c r="V53" s="206"/>
      <c r="X53" s="154"/>
      <c r="Y53" s="21"/>
      <c r="Z53" s="21"/>
      <c r="AA53" s="21"/>
      <c r="AB53" s="21"/>
      <c r="AC53" s="21"/>
      <c r="AD53" s="21"/>
      <c r="AE53" s="21"/>
      <c r="AF53" s="21"/>
      <c r="AG53" s="22"/>
      <c r="AH53" s="3"/>
      <c r="AI53" s="71"/>
      <c r="AJ53" s="54" t="s">
        <v>25</v>
      </c>
      <c r="AK53" s="54" t="s">
        <v>79</v>
      </c>
      <c r="AL53" s="54" t="s">
        <v>80</v>
      </c>
      <c r="AM53" s="54" t="s">
        <v>85</v>
      </c>
      <c r="AN53" s="54" t="s">
        <v>89</v>
      </c>
      <c r="AO53" s="70"/>
    </row>
    <row r="54" spans="1:41">
      <c r="A54" s="46"/>
      <c r="B54" s="162"/>
      <c r="C54" s="209"/>
      <c r="D54" s="209"/>
      <c r="E54" s="209"/>
      <c r="F54" s="209"/>
      <c r="G54" s="209"/>
      <c r="H54" s="209"/>
      <c r="I54" s="209"/>
      <c r="J54" s="209"/>
      <c r="K54" s="209"/>
      <c r="L54" s="209"/>
      <c r="M54" s="209"/>
      <c r="N54" s="209"/>
      <c r="O54" s="209"/>
      <c r="P54" s="209"/>
      <c r="Q54" s="209"/>
      <c r="R54" s="210"/>
      <c r="S54" s="171"/>
      <c r="T54" s="209"/>
      <c r="U54" s="209"/>
      <c r="V54" s="209"/>
      <c r="X54" s="23"/>
      <c r="Y54" s="3"/>
      <c r="Z54" s="3"/>
      <c r="AA54" s="3"/>
      <c r="AB54" s="3"/>
      <c r="AC54" s="3"/>
      <c r="AD54" s="3"/>
      <c r="AE54" s="3"/>
      <c r="AF54" s="3"/>
      <c r="AG54" s="24"/>
      <c r="AH54" s="3"/>
      <c r="AI54" s="71"/>
      <c r="AJ54" s="56" t="s">
        <v>27</v>
      </c>
      <c r="AK54" s="59">
        <f t="shared" ref="AK54:AK60" si="28">I54</f>
        <v>0</v>
      </c>
      <c r="AL54" s="59">
        <f t="shared" ref="AL54:AL60" si="29">K54</f>
        <v>0</v>
      </c>
      <c r="AM54" s="59">
        <f t="shared" ref="AM54:AM60" si="30">IF($U$13&gt;0,T54,0)</f>
        <v>0</v>
      </c>
      <c r="AN54" s="59">
        <f t="shared" ref="AN54:AN60" si="31">IF(E54&gt;8,8,E54)</f>
        <v>0</v>
      </c>
      <c r="AO54" s="70"/>
    </row>
    <row r="55" spans="1:41">
      <c r="A55" s="46"/>
      <c r="B55" s="162"/>
      <c r="C55" s="209"/>
      <c r="D55" s="209"/>
      <c r="E55" s="209"/>
      <c r="F55" s="209"/>
      <c r="G55" s="209"/>
      <c r="H55" s="209"/>
      <c r="I55" s="209"/>
      <c r="J55" s="209"/>
      <c r="K55" s="209"/>
      <c r="L55" s="209"/>
      <c r="M55" s="209"/>
      <c r="N55" s="209"/>
      <c r="O55" s="209"/>
      <c r="P55" s="209"/>
      <c r="Q55" s="209"/>
      <c r="R55" s="210"/>
      <c r="S55" s="171"/>
      <c r="T55" s="209"/>
      <c r="U55" s="209"/>
      <c r="V55" s="209"/>
      <c r="X55" s="23"/>
      <c r="Y55" s="33"/>
      <c r="Z55" s="33"/>
      <c r="AA55" s="33"/>
      <c r="AB55" s="33"/>
      <c r="AC55" s="33"/>
      <c r="AD55" s="33"/>
      <c r="AE55" s="33"/>
      <c r="AF55" s="34"/>
      <c r="AG55" s="24"/>
      <c r="AH55" s="4"/>
      <c r="AI55" s="71"/>
      <c r="AJ55" s="56" t="s">
        <v>28</v>
      </c>
      <c r="AK55" s="59">
        <f t="shared" si="28"/>
        <v>0</v>
      </c>
      <c r="AL55" s="59">
        <f t="shared" si="29"/>
        <v>0</v>
      </c>
      <c r="AM55" s="59">
        <f t="shared" si="30"/>
        <v>0</v>
      </c>
      <c r="AN55" s="59">
        <f t="shared" si="31"/>
        <v>0</v>
      </c>
      <c r="AO55" s="70"/>
    </row>
    <row r="56" spans="1:41">
      <c r="A56" s="46"/>
      <c r="B56" s="162"/>
      <c r="C56" s="209"/>
      <c r="D56" s="209"/>
      <c r="E56" s="209"/>
      <c r="F56" s="209"/>
      <c r="G56" s="209"/>
      <c r="H56" s="209"/>
      <c r="I56" s="209"/>
      <c r="J56" s="209"/>
      <c r="K56" s="209"/>
      <c r="L56" s="209"/>
      <c r="M56" s="209"/>
      <c r="N56" s="209"/>
      <c r="O56" s="209"/>
      <c r="P56" s="209"/>
      <c r="Q56" s="209"/>
      <c r="R56" s="210"/>
      <c r="S56" s="171"/>
      <c r="T56" s="209"/>
      <c r="U56" s="209"/>
      <c r="V56" s="209"/>
      <c r="X56" s="23"/>
      <c r="Y56" s="3" t="s">
        <v>37</v>
      </c>
      <c r="Z56" s="3"/>
      <c r="AA56" s="3"/>
      <c r="AB56" s="3"/>
      <c r="AC56" s="3"/>
      <c r="AD56" s="3"/>
      <c r="AE56" s="3" t="s">
        <v>26</v>
      </c>
      <c r="AF56" s="3"/>
      <c r="AG56" s="24"/>
      <c r="AH56" s="4"/>
      <c r="AI56" s="71"/>
      <c r="AJ56" s="56" t="s">
        <v>29</v>
      </c>
      <c r="AK56" s="59">
        <f t="shared" si="28"/>
        <v>0</v>
      </c>
      <c r="AL56" s="59">
        <f t="shared" si="29"/>
        <v>0</v>
      </c>
      <c r="AM56" s="59">
        <f t="shared" si="30"/>
        <v>0</v>
      </c>
      <c r="AN56" s="59">
        <f t="shared" si="31"/>
        <v>0</v>
      </c>
      <c r="AO56" s="70"/>
    </row>
    <row r="57" spans="1:41" ht="12.75" customHeight="1">
      <c r="A57" s="46"/>
      <c r="B57" s="162"/>
      <c r="C57" s="209"/>
      <c r="D57" s="209"/>
      <c r="E57" s="209"/>
      <c r="F57" s="209"/>
      <c r="G57" s="209"/>
      <c r="H57" s="209"/>
      <c r="I57" s="209"/>
      <c r="J57" s="209"/>
      <c r="K57" s="209"/>
      <c r="L57" s="209"/>
      <c r="M57" s="209"/>
      <c r="N57" s="209"/>
      <c r="O57" s="209"/>
      <c r="P57" s="209"/>
      <c r="Q57" s="209"/>
      <c r="R57" s="210"/>
      <c r="S57" s="171"/>
      <c r="T57" s="209"/>
      <c r="U57" s="209"/>
      <c r="V57" s="209"/>
      <c r="X57" s="23"/>
      <c r="Y57" s="375" t="s">
        <v>82</v>
      </c>
      <c r="Z57" s="375"/>
      <c r="AA57" s="375"/>
      <c r="AB57" s="375"/>
      <c r="AC57" s="375"/>
      <c r="AD57" s="375"/>
      <c r="AE57" s="375"/>
      <c r="AF57" s="375"/>
      <c r="AG57" s="25"/>
      <c r="AH57" s="3"/>
      <c r="AI57" s="71"/>
      <c r="AJ57" s="56" t="s">
        <v>30</v>
      </c>
      <c r="AK57" s="59">
        <f t="shared" si="28"/>
        <v>0</v>
      </c>
      <c r="AL57" s="59">
        <f t="shared" si="29"/>
        <v>0</v>
      </c>
      <c r="AM57" s="59">
        <f t="shared" si="30"/>
        <v>0</v>
      </c>
      <c r="AN57" s="59">
        <f t="shared" si="31"/>
        <v>0</v>
      </c>
      <c r="AO57" s="70"/>
    </row>
    <row r="58" spans="1:41" ht="12.75" customHeight="1">
      <c r="A58" s="46"/>
      <c r="B58" s="162"/>
      <c r="C58" s="209"/>
      <c r="D58" s="209"/>
      <c r="E58" s="209"/>
      <c r="F58" s="209"/>
      <c r="G58" s="209"/>
      <c r="H58" s="209"/>
      <c r="I58" s="209"/>
      <c r="J58" s="209"/>
      <c r="K58" s="209"/>
      <c r="L58" s="209"/>
      <c r="M58" s="209"/>
      <c r="N58" s="209"/>
      <c r="O58" s="209"/>
      <c r="P58" s="209"/>
      <c r="Q58" s="209"/>
      <c r="R58" s="210"/>
      <c r="S58" s="171"/>
      <c r="T58" s="209"/>
      <c r="U58" s="209"/>
      <c r="V58" s="209"/>
      <c r="X58" s="23"/>
      <c r="Y58" s="375"/>
      <c r="Z58" s="375"/>
      <c r="AA58" s="375"/>
      <c r="AB58" s="375"/>
      <c r="AC58" s="375"/>
      <c r="AD58" s="375"/>
      <c r="AE58" s="375"/>
      <c r="AF58" s="375"/>
      <c r="AG58" s="25"/>
      <c r="AH58" s="3"/>
      <c r="AI58" s="71"/>
      <c r="AJ58" s="56" t="s">
        <v>31</v>
      </c>
      <c r="AK58" s="59">
        <f t="shared" si="28"/>
        <v>0</v>
      </c>
      <c r="AL58" s="59">
        <f t="shared" si="29"/>
        <v>0</v>
      </c>
      <c r="AM58" s="59">
        <f t="shared" si="30"/>
        <v>0</v>
      </c>
      <c r="AN58" s="59">
        <f t="shared" si="31"/>
        <v>0</v>
      </c>
      <c r="AO58" s="70"/>
    </row>
    <row r="59" spans="1:41">
      <c r="A59" s="46"/>
      <c r="B59" s="162"/>
      <c r="C59" s="209"/>
      <c r="D59" s="209"/>
      <c r="E59" s="209"/>
      <c r="F59" s="209"/>
      <c r="G59" s="209"/>
      <c r="H59" s="209"/>
      <c r="I59" s="209"/>
      <c r="J59" s="209"/>
      <c r="K59" s="209"/>
      <c r="L59" s="209"/>
      <c r="M59" s="209"/>
      <c r="N59" s="209"/>
      <c r="O59" s="209"/>
      <c r="P59" s="209"/>
      <c r="Q59" s="209"/>
      <c r="R59" s="210"/>
      <c r="S59" s="171"/>
      <c r="T59" s="209"/>
      <c r="U59" s="209"/>
      <c r="V59" s="209"/>
      <c r="X59" s="23"/>
      <c r="Y59" s="3"/>
      <c r="Z59" s="3"/>
      <c r="AA59" s="3"/>
      <c r="AB59" s="3"/>
      <c r="AC59" s="3"/>
      <c r="AD59" s="3"/>
      <c r="AE59" s="3"/>
      <c r="AF59" s="3"/>
      <c r="AG59" s="24"/>
      <c r="AH59" s="3"/>
      <c r="AI59" s="71"/>
      <c r="AJ59" s="56" t="s">
        <v>32</v>
      </c>
      <c r="AK59" s="59">
        <f t="shared" si="28"/>
        <v>0</v>
      </c>
      <c r="AL59" s="59">
        <f t="shared" si="29"/>
        <v>0</v>
      </c>
      <c r="AM59" s="59">
        <f t="shared" si="30"/>
        <v>0</v>
      </c>
      <c r="AN59" s="59">
        <f t="shared" si="31"/>
        <v>0</v>
      </c>
      <c r="AO59" s="70"/>
    </row>
    <row r="60" spans="1:41">
      <c r="A60" s="46"/>
      <c r="B60" s="162"/>
      <c r="C60" s="209"/>
      <c r="D60" s="209"/>
      <c r="E60" s="209"/>
      <c r="F60" s="209"/>
      <c r="G60" s="209"/>
      <c r="H60" s="209"/>
      <c r="I60" s="209"/>
      <c r="J60" s="209"/>
      <c r="K60" s="209"/>
      <c r="L60" s="209"/>
      <c r="M60" s="209"/>
      <c r="N60" s="209"/>
      <c r="O60" s="209"/>
      <c r="P60" s="209"/>
      <c r="Q60" s="209"/>
      <c r="R60" s="210"/>
      <c r="S60" s="171"/>
      <c r="T60" s="209"/>
      <c r="U60" s="209"/>
      <c r="V60" s="209"/>
      <c r="X60" s="23"/>
      <c r="Y60" s="3"/>
      <c r="Z60" s="3"/>
      <c r="AA60" s="3"/>
      <c r="AB60" s="3"/>
      <c r="AC60" s="3"/>
      <c r="AD60" s="3"/>
      <c r="AE60" s="3"/>
      <c r="AF60" s="3"/>
      <c r="AG60" s="24"/>
      <c r="AH60" s="3"/>
      <c r="AI60" s="71"/>
      <c r="AJ60" s="56" t="s">
        <v>33</v>
      </c>
      <c r="AK60" s="59">
        <f t="shared" si="28"/>
        <v>0</v>
      </c>
      <c r="AL60" s="59">
        <f t="shared" si="29"/>
        <v>0</v>
      </c>
      <c r="AM60" s="59">
        <f t="shared" si="30"/>
        <v>0</v>
      </c>
      <c r="AN60" s="59">
        <f t="shared" si="31"/>
        <v>0</v>
      </c>
      <c r="AO60" s="70"/>
    </row>
    <row r="61" spans="1:41">
      <c r="A61" s="381"/>
      <c r="B61" s="381"/>
      <c r="C61" s="234"/>
      <c r="D61" s="206"/>
      <c r="E61" s="206"/>
      <c r="F61" s="206"/>
      <c r="G61" s="206"/>
      <c r="H61" s="206"/>
      <c r="I61" s="206"/>
      <c r="J61" s="235"/>
      <c r="K61" s="235"/>
      <c r="L61" s="206"/>
      <c r="M61" s="206"/>
      <c r="N61" s="206"/>
      <c r="O61" s="206"/>
      <c r="P61" s="206"/>
      <c r="Q61" s="206"/>
      <c r="R61" s="380"/>
      <c r="S61" s="380"/>
      <c r="T61" s="46"/>
      <c r="U61" s="206"/>
      <c r="V61" s="206"/>
      <c r="W61" s="206"/>
      <c r="X61" s="23"/>
      <c r="Y61" s="377"/>
      <c r="Z61" s="377"/>
      <c r="AA61" s="377"/>
      <c r="AB61" s="377"/>
      <c r="AC61" s="377"/>
      <c r="AD61" s="377"/>
      <c r="AE61" s="33"/>
      <c r="AF61" s="33"/>
      <c r="AG61" s="24"/>
      <c r="AH61" s="3"/>
      <c r="AI61" s="71"/>
      <c r="AJ61" s="56" t="s">
        <v>34</v>
      </c>
      <c r="AK61" s="207">
        <f>SUM(AK54:AK60)</f>
        <v>0</v>
      </c>
      <c r="AL61" s="207">
        <f t="shared" ref="AL61:AN61" si="32">SUM(AL54:AL60)</f>
        <v>0</v>
      </c>
      <c r="AM61" s="207">
        <f t="shared" si="32"/>
        <v>0</v>
      </c>
      <c r="AN61" s="207">
        <f t="shared" si="32"/>
        <v>0</v>
      </c>
      <c r="AO61" s="70"/>
    </row>
    <row r="62" spans="1:41">
      <c r="X62" s="23"/>
      <c r="Y62" s="1" t="s">
        <v>83</v>
      </c>
      <c r="Z62" s="1"/>
      <c r="AA62" s="1"/>
      <c r="AB62" s="1"/>
      <c r="AC62" s="1"/>
      <c r="AD62" s="1"/>
      <c r="AE62" s="3" t="s">
        <v>26</v>
      </c>
      <c r="AF62" s="3"/>
      <c r="AG62" s="24"/>
      <c r="AH62" s="3"/>
      <c r="AI62" s="71"/>
      <c r="AJ62" s="70"/>
      <c r="AK62" s="70"/>
      <c r="AL62" s="70"/>
      <c r="AM62" s="70"/>
      <c r="AN62" s="70"/>
      <c r="AO62" s="70"/>
    </row>
    <row r="63" spans="1:41">
      <c r="A63" s="378" t="s">
        <v>45</v>
      </c>
      <c r="B63" s="378"/>
      <c r="C63" s="378"/>
      <c r="D63" s="378"/>
      <c r="E63" s="378"/>
      <c r="F63" s="378"/>
      <c r="G63" s="378"/>
      <c r="H63" s="378"/>
      <c r="I63" s="378"/>
      <c r="J63" s="378"/>
      <c r="K63" s="378"/>
      <c r="L63" s="378"/>
      <c r="M63" s="378"/>
      <c r="N63" s="378"/>
      <c r="O63" s="378"/>
      <c r="P63" s="378"/>
      <c r="Q63" s="378"/>
      <c r="R63" s="378"/>
      <c r="X63" s="23"/>
      <c r="Y63" s="3"/>
      <c r="Z63" s="3"/>
      <c r="AA63" s="3"/>
      <c r="AB63" s="3"/>
      <c r="AC63" s="3"/>
      <c r="AD63" s="3"/>
      <c r="AE63" s="3"/>
      <c r="AF63" s="3"/>
      <c r="AG63" s="24"/>
      <c r="AH63" s="3"/>
      <c r="AI63" s="76"/>
      <c r="AJ63" s="77"/>
      <c r="AK63" s="77"/>
      <c r="AL63" s="77"/>
      <c r="AM63" s="77"/>
      <c r="AN63" s="77"/>
      <c r="AO63" s="77"/>
    </row>
    <row r="64" spans="1:41" ht="13.5" thickBot="1">
      <c r="A64" s="373" t="s">
        <v>67</v>
      </c>
      <c r="B64" s="373"/>
      <c r="C64" s="373"/>
      <c r="D64" s="373"/>
      <c r="E64" s="373"/>
      <c r="F64" s="373"/>
      <c r="G64" s="373"/>
      <c r="H64" s="373"/>
      <c r="I64" s="373"/>
      <c r="J64" s="373"/>
      <c r="K64" s="373"/>
      <c r="L64" s="373"/>
      <c r="M64" s="373"/>
      <c r="N64" s="373"/>
      <c r="O64" s="373"/>
      <c r="P64" s="373"/>
      <c r="Q64" s="373"/>
      <c r="R64" s="373"/>
      <c r="X64" s="26"/>
      <c r="Y64" s="27"/>
      <c r="Z64" s="27"/>
      <c r="AA64" s="27"/>
      <c r="AB64" s="27"/>
      <c r="AC64" s="27"/>
      <c r="AD64" s="27"/>
      <c r="AE64" s="27"/>
      <c r="AF64" s="27"/>
      <c r="AG64" s="28"/>
    </row>
    <row r="65" spans="1:33" ht="13.5" thickTop="1">
      <c r="A65" s="29"/>
      <c r="B65" s="2" t="s">
        <v>71</v>
      </c>
      <c r="E65" s="108"/>
      <c r="F65" s="153" t="s">
        <v>252</v>
      </c>
      <c r="G65" s="108"/>
      <c r="H65" s="108"/>
      <c r="I65" s="108"/>
      <c r="J65" s="108"/>
      <c r="T65" s="3"/>
      <c r="U65" s="3"/>
      <c r="V65" s="3"/>
      <c r="W65" s="3"/>
      <c r="X65" s="3"/>
      <c r="Y65" s="3"/>
      <c r="Z65" s="3"/>
      <c r="AA65" s="3"/>
      <c r="AB65" s="3"/>
      <c r="AC65" s="3"/>
      <c r="AD65" s="3"/>
      <c r="AE65" s="3"/>
      <c r="AF65" s="3"/>
      <c r="AG65" s="3"/>
    </row>
  </sheetData>
  <sheetProtection sheet="1" selectLockedCells="1"/>
  <protectedRanges>
    <protectedRange sqref="Y4 Y7 AD4 AB10 AE10 C6 AD7:AF7 AH14 C18 C30 C42 C54:C60 C12 C24 C36 C48" name="Range1"/>
    <protectedRange sqref="AE27 AB13 AG13" name="Range1_2"/>
    <protectedRange sqref="C7:C11" name="Range1_1_1"/>
    <protectedRange sqref="C19:C23" name="Range1_1_2"/>
    <protectedRange sqref="C31:C35" name="Range1_1_3"/>
    <protectedRange sqref="C43:C47" name="Range1_1_4"/>
  </protectedRanges>
  <mergeCells count="95">
    <mergeCell ref="A4:B4"/>
    <mergeCell ref="C4:H4"/>
    <mergeCell ref="I4:J4"/>
    <mergeCell ref="K4:R4"/>
    <mergeCell ref="Y4:AB4"/>
    <mergeCell ref="T4:V4"/>
    <mergeCell ref="Y10:Z10"/>
    <mergeCell ref="AB10:AC10"/>
    <mergeCell ref="AE10:AF10"/>
    <mergeCell ref="AJ2:AL2"/>
    <mergeCell ref="Y3:AB3"/>
    <mergeCell ref="AD3:AF3"/>
    <mergeCell ref="AD4:AF4"/>
    <mergeCell ref="AK4:AN4"/>
    <mergeCell ref="AE9:AF9"/>
    <mergeCell ref="Q5:R5"/>
    <mergeCell ref="Y6:AB6"/>
    <mergeCell ref="Y7:AB7"/>
    <mergeCell ref="Y9:Z9"/>
    <mergeCell ref="AB9:AC9"/>
    <mergeCell ref="A16:B16"/>
    <mergeCell ref="C16:H16"/>
    <mergeCell ref="I16:J16"/>
    <mergeCell ref="K16:R16"/>
    <mergeCell ref="Y16:AA16"/>
    <mergeCell ref="T16:V16"/>
    <mergeCell ref="Z26:AC26"/>
    <mergeCell ref="AK16:AN16"/>
    <mergeCell ref="Q17:R17"/>
    <mergeCell ref="Y17:AA17"/>
    <mergeCell ref="AD17:AE17"/>
    <mergeCell ref="Z22:AC22"/>
    <mergeCell ref="Z23:AC23"/>
    <mergeCell ref="Z24:AC24"/>
    <mergeCell ref="Z25:AC25"/>
    <mergeCell ref="AD16:AE16"/>
    <mergeCell ref="Z21:AC21"/>
    <mergeCell ref="Z27:AC27"/>
    <mergeCell ref="A28:B28"/>
    <mergeCell ref="C28:H28"/>
    <mergeCell ref="I28:J28"/>
    <mergeCell ref="K28:R28"/>
    <mergeCell ref="Z28:AC28"/>
    <mergeCell ref="T28:V28"/>
    <mergeCell ref="Z38:AC38"/>
    <mergeCell ref="AK28:AN28"/>
    <mergeCell ref="Q29:R29"/>
    <mergeCell ref="Z29:AC29"/>
    <mergeCell ref="Z30:AC30"/>
    <mergeCell ref="Z31:AC31"/>
    <mergeCell ref="Z32:AC32"/>
    <mergeCell ref="Z33:AC33"/>
    <mergeCell ref="Z34:AC34"/>
    <mergeCell ref="Z35:AC35"/>
    <mergeCell ref="Z36:AC36"/>
    <mergeCell ref="Z37:AC37"/>
    <mergeCell ref="Z39:AC39"/>
    <mergeCell ref="A40:B40"/>
    <mergeCell ref="C40:H40"/>
    <mergeCell ref="I40:J40"/>
    <mergeCell ref="K40:R40"/>
    <mergeCell ref="Z40:AC40"/>
    <mergeCell ref="T40:V40"/>
    <mergeCell ref="Z48:AC48"/>
    <mergeCell ref="Z49:AC49"/>
    <mergeCell ref="Z50:AA50"/>
    <mergeCell ref="AK40:AN40"/>
    <mergeCell ref="Q41:R41"/>
    <mergeCell ref="Z41:AC41"/>
    <mergeCell ref="Z42:AC42"/>
    <mergeCell ref="Z43:AC43"/>
    <mergeCell ref="Z46:AC46"/>
    <mergeCell ref="Z47:AC47"/>
    <mergeCell ref="A64:R64"/>
    <mergeCell ref="AK52:AN52"/>
    <mergeCell ref="Q53:R53"/>
    <mergeCell ref="Y57:AF58"/>
    <mergeCell ref="A61:B61"/>
    <mergeCell ref="Y61:AD61"/>
    <mergeCell ref="A63:R63"/>
    <mergeCell ref="A52:B52"/>
    <mergeCell ref="C52:H52"/>
    <mergeCell ref="I52:J52"/>
    <mergeCell ref="K52:R52"/>
    <mergeCell ref="T52:V52"/>
    <mergeCell ref="R61:S61"/>
    <mergeCell ref="Y12:AB12"/>
    <mergeCell ref="AD12:AF12"/>
    <mergeCell ref="Y13:AA13"/>
    <mergeCell ref="AD13:AE13"/>
    <mergeCell ref="Y19:AF19"/>
    <mergeCell ref="Y15:AA15"/>
    <mergeCell ref="AD15:AE15"/>
    <mergeCell ref="Y14:AA14"/>
    <mergeCell ref="AD14:AE14"/>
  </mergeCells>
  <conditionalFormatting sqref="B18:B24 B30:B36 B54:B60 B6:B12 B42:B48">
    <cfRule type="cellIs" dxfId="293" priority="55" stopIfTrue="1" operator="equal">
      <formula>0</formula>
    </cfRule>
  </conditionalFormatting>
  <conditionalFormatting sqref="C13:H13 C25:H25 C37:H37 C49:H49 L25:Q25 L37:Q37 L49:Q49 J13 L13:Q13">
    <cfRule type="cellIs" dxfId="292" priority="54" stopIfTrue="1" operator="equal">
      <formula>0</formula>
    </cfRule>
  </conditionalFormatting>
  <conditionalFormatting sqref="J25">
    <cfRule type="cellIs" dxfId="291" priority="43" stopIfTrue="1" operator="equal">
      <formula>0</formula>
    </cfRule>
  </conditionalFormatting>
  <conditionalFormatting sqref="J37">
    <cfRule type="cellIs" dxfId="290" priority="42" stopIfTrue="1" operator="equal">
      <formula>0</formula>
    </cfRule>
  </conditionalFormatting>
  <conditionalFormatting sqref="J49">
    <cfRule type="cellIs" dxfId="289" priority="41" stopIfTrue="1" operator="equal">
      <formula>0</formula>
    </cfRule>
  </conditionalFormatting>
  <conditionalFormatting sqref="K25 K37 K49 K13">
    <cfRule type="cellIs" dxfId="288" priority="39" stopIfTrue="1" operator="equal">
      <formula>0</formula>
    </cfRule>
  </conditionalFormatting>
  <conditionalFormatting sqref="I13">
    <cfRule type="cellIs" dxfId="287" priority="38" stopIfTrue="1" operator="equal">
      <formula>0</formula>
    </cfRule>
  </conditionalFormatting>
  <conditionalFormatting sqref="I49">
    <cfRule type="cellIs" dxfId="286" priority="35" stopIfTrue="1" operator="equal">
      <formula>0</formula>
    </cfRule>
  </conditionalFormatting>
  <conditionalFormatting sqref="T13:V13">
    <cfRule type="cellIs" dxfId="285" priority="33" stopIfTrue="1" operator="equal">
      <formula>0</formula>
    </cfRule>
  </conditionalFormatting>
  <conditionalFormatting sqref="T25:V25">
    <cfRule type="cellIs" dxfId="284" priority="32" stopIfTrue="1" operator="equal">
      <formula>0</formula>
    </cfRule>
  </conditionalFormatting>
  <conditionalFormatting sqref="T37:V37">
    <cfRule type="cellIs" dxfId="283" priority="31" stopIfTrue="1" operator="equal">
      <formula>0</formula>
    </cfRule>
  </conditionalFormatting>
  <conditionalFormatting sqref="T49:V49">
    <cfRule type="cellIs" dxfId="282" priority="30" stopIfTrue="1" operator="equal">
      <formula>0</formula>
    </cfRule>
  </conditionalFormatting>
  <conditionalFormatting sqref="I25">
    <cfRule type="cellIs" dxfId="281" priority="21" stopIfTrue="1" operator="equal">
      <formula>0</formula>
    </cfRule>
  </conditionalFormatting>
  <conditionalFormatting sqref="I37">
    <cfRule type="cellIs" dxfId="280" priority="20" stopIfTrue="1" operator="equal">
      <formula>0</formula>
    </cfRule>
  </conditionalFormatting>
  <conditionalFormatting sqref="AB17">
    <cfRule type="cellIs" dxfId="279" priority="10" stopIfTrue="1" operator="lessThan">
      <formula>0</formula>
    </cfRule>
  </conditionalFormatting>
  <conditionalFormatting sqref="AE21:AF25 AE48:AF48 AE28:AF35 AF26 AE38:AF43 AE45:AF46">
    <cfRule type="cellIs" dxfId="278" priority="9" stopIfTrue="1" operator="equal">
      <formula>0</formula>
    </cfRule>
  </conditionalFormatting>
  <conditionalFormatting sqref="AE47:AF47">
    <cfRule type="cellIs" dxfId="277" priority="8" stopIfTrue="1" operator="equal">
      <formula>0</formula>
    </cfRule>
  </conditionalFormatting>
  <conditionalFormatting sqref="AE50:AF50">
    <cfRule type="cellIs" dxfId="276" priority="7" stopIfTrue="1" operator="equal">
      <formula>0</formula>
    </cfRule>
  </conditionalFormatting>
  <conditionalFormatting sqref="AE45:AF45">
    <cfRule type="expression" dxfId="275" priority="6" stopIfTrue="1">
      <formula>$AE$45:$AF$45=0</formula>
    </cfRule>
  </conditionalFormatting>
  <conditionalFormatting sqref="AE36:AF36">
    <cfRule type="cellIs" dxfId="274" priority="5" stopIfTrue="1" operator="equal">
      <formula>0</formula>
    </cfRule>
  </conditionalFormatting>
  <conditionalFormatting sqref="AE36:AF36">
    <cfRule type="expression" dxfId="273" priority="4" stopIfTrue="1">
      <formula>$AE$45:$AF$45=0</formula>
    </cfRule>
  </conditionalFormatting>
  <conditionalFormatting sqref="AE49:AF49">
    <cfRule type="cellIs" dxfId="272" priority="3" stopIfTrue="1" operator="equal">
      <formula>0</formula>
    </cfRule>
  </conditionalFormatting>
  <conditionalFormatting sqref="AE26">
    <cfRule type="cellIs" dxfId="271" priority="2" stopIfTrue="1" operator="equal">
      <formula>0</formula>
    </cfRule>
  </conditionalFormatting>
  <conditionalFormatting sqref="AE44:AF44">
    <cfRule type="cellIs" dxfId="270" priority="1" stopIfTrue="1" operator="equal">
      <formula>0</formula>
    </cfRule>
  </conditionalFormatting>
  <dataValidations count="9">
    <dataValidation type="date" allowBlank="1" showInputMessage="1" sqref="AE10">
      <formula1>1</formula1>
      <formula2>73050</formula2>
    </dataValidation>
    <dataValidation type="decimal" allowBlank="1" showInputMessage="1" showErrorMessage="1" errorTitle="Invalid Data Type" error="Please enter a number between 0 and 24." sqref="C6:C12 C30:C36 C18:C24 C54:C60 C42:C48">
      <formula1>0</formula1>
      <formula2>24</formula2>
    </dataValidation>
    <dataValidation type="decimal" allowBlank="1" showInputMessage="1" showErrorMessage="1" sqref="AD7">
      <formula1>0</formula1>
      <formula2>2</formula2>
    </dataValidation>
    <dataValidation type="decimal" allowBlank="1" showInputMessage="1" showErrorMessage="1" sqref="AH14 AE27 AB13 AG13">
      <formula1>0</formula1>
      <formula2>300</formula2>
    </dataValidation>
    <dataValidation allowBlank="1" showInputMessage="1" sqref="AB10"/>
    <dataValidation type="list" allowBlank="1" showInputMessage="1" showErrorMessage="1" sqref="R54:R60">
      <formula1>$B$18:$B$24</formula1>
    </dataValidation>
    <dataValidation type="list" allowBlank="1" showInputMessage="1" showErrorMessage="1" sqref="R42 R48">
      <formula1>$B$18:$B$24</formula1>
    </dataValidation>
    <dataValidation type="list" allowBlank="1" showInputMessage="1" showErrorMessage="1" sqref="R30 R36">
      <formula1>$B$18:$B$24</formula1>
    </dataValidation>
    <dataValidation type="list" allowBlank="1" showInputMessage="1" showErrorMessage="1" sqref="R18 R24">
      <formula1>$B$18:$B$24</formula1>
    </dataValidation>
  </dataValidations>
  <hyperlinks>
    <hyperlink ref="F65" r:id="rId1" display="http://web.uncg.edu/hrs/PolicyManuals/StaffManual/Section5/"/>
  </hyperlinks>
  <printOptions horizontalCentered="1" verticalCentered="1"/>
  <pageMargins left="0.25" right="0.25" top="0.25" bottom="0.25" header="0.3" footer="0.3"/>
  <pageSetup scale="56" orientation="landscape" r:id="rId2"/>
  <headerFooter alignWithMargins="0">
    <oddHeader>&amp;C&amp;"Arial,Bold"&amp;11The University of North Carolina at Greensboro 
Monthly Time &amp; Leave Record 
For SHRA Non-Exempt Employees</oddHeader>
    <oddFooter>&amp;L&amp;"Arial,Italic"rv: 12/4/2017</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Validation!$B$18:$B$24</xm:f>
          </x14:formula1>
          <xm:sqref>R6:R12 R19:R23 R31:R35 R43:R47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3" tint="0.79998168889431442"/>
    <pageSetUpPr fitToPage="1"/>
  </sheetPr>
  <dimension ref="A2:AP65"/>
  <sheetViews>
    <sheetView showGridLines="0" zoomScale="80" zoomScaleNormal="80" zoomScalePageLayoutView="70" workbookViewId="0">
      <selection activeCell="M60" sqref="M60"/>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1" width="7.42578125" style="2" hidden="1" customWidth="1"/>
    <col min="42" max="45" width="7.42578125" style="2" customWidth="1"/>
    <col min="46" max="16384" width="7.42578125" style="2"/>
  </cols>
  <sheetData>
    <row r="2" spans="1:42">
      <c r="S2" s="3"/>
      <c r="AI2" s="65"/>
      <c r="AJ2" s="333" t="s">
        <v>103</v>
      </c>
      <c r="AK2" s="333"/>
      <c r="AL2" s="333"/>
      <c r="AM2" s="204"/>
      <c r="AN2" s="66"/>
      <c r="AO2" s="66"/>
    </row>
    <row r="3" spans="1:42" ht="13.5" thickBot="1">
      <c r="A3" s="3"/>
      <c r="B3" s="3"/>
      <c r="C3" s="3"/>
      <c r="D3" s="3"/>
      <c r="E3" s="3"/>
      <c r="F3" s="3"/>
      <c r="G3" s="3"/>
      <c r="H3" s="1"/>
      <c r="I3" s="110"/>
      <c r="J3" s="45"/>
      <c r="K3" s="3"/>
      <c r="L3" s="3"/>
      <c r="M3" s="3"/>
      <c r="N3" s="109"/>
      <c r="O3" s="109"/>
      <c r="P3" s="109"/>
      <c r="Q3" s="46"/>
      <c r="R3" s="3"/>
      <c r="S3" s="1"/>
      <c r="Y3" s="328" t="s">
        <v>16</v>
      </c>
      <c r="Z3" s="328"/>
      <c r="AA3" s="328"/>
      <c r="AB3" s="328"/>
      <c r="AC3" s="19"/>
      <c r="AD3" s="328" t="s">
        <v>17</v>
      </c>
      <c r="AE3" s="328"/>
      <c r="AF3" s="328"/>
      <c r="AG3" s="19"/>
      <c r="AH3" s="19"/>
      <c r="AI3" s="67"/>
      <c r="AJ3" s="68"/>
      <c r="AK3" s="69"/>
      <c r="AL3" s="69"/>
      <c r="AM3" s="69"/>
      <c r="AN3" s="70"/>
      <c r="AO3" s="70"/>
    </row>
    <row r="4" spans="1:42" ht="12.75" customHeight="1" thickTop="1">
      <c r="A4" s="334" t="s">
        <v>22</v>
      </c>
      <c r="B4" s="334"/>
      <c r="C4" s="335" t="s">
        <v>185</v>
      </c>
      <c r="D4" s="336"/>
      <c r="E4" s="336"/>
      <c r="F4" s="336"/>
      <c r="G4" s="336"/>
      <c r="H4" s="337"/>
      <c r="I4" s="338" t="s">
        <v>184</v>
      </c>
      <c r="J4" s="339"/>
      <c r="K4" s="340" t="s">
        <v>104</v>
      </c>
      <c r="L4" s="341"/>
      <c r="M4" s="341"/>
      <c r="N4" s="341"/>
      <c r="O4" s="341"/>
      <c r="P4" s="341"/>
      <c r="Q4" s="341"/>
      <c r="R4" s="342"/>
      <c r="S4" s="48"/>
      <c r="T4" s="343" t="s">
        <v>115</v>
      </c>
      <c r="U4" s="344"/>
      <c r="V4" s="345"/>
      <c r="Y4" s="316" t="str">
        <f>'Timesheet Setup'!G7</f>
        <v xml:space="preserve">Spiro </v>
      </c>
      <c r="Z4" s="317"/>
      <c r="AA4" s="317"/>
      <c r="AB4" s="318"/>
      <c r="AC4" s="3"/>
      <c r="AD4" s="316">
        <f>'Timesheet Setup'!G9</f>
        <v>123456789</v>
      </c>
      <c r="AE4" s="317"/>
      <c r="AF4" s="318"/>
      <c r="AG4" s="3"/>
      <c r="AH4" s="3"/>
      <c r="AI4" s="67"/>
      <c r="AJ4" s="54" t="s">
        <v>22</v>
      </c>
      <c r="AK4" s="312" t="s">
        <v>78</v>
      </c>
      <c r="AL4" s="313"/>
      <c r="AM4" s="313"/>
      <c r="AN4" s="314"/>
      <c r="AO4" s="70"/>
    </row>
    <row r="5" spans="1:42">
      <c r="A5" s="54" t="s">
        <v>25</v>
      </c>
      <c r="B5" s="55" t="s">
        <v>26</v>
      </c>
      <c r="C5" s="54" t="s">
        <v>77</v>
      </c>
      <c r="D5" s="54" t="s">
        <v>88</v>
      </c>
      <c r="E5" s="54" t="s">
        <v>89</v>
      </c>
      <c r="F5" s="54" t="s">
        <v>90</v>
      </c>
      <c r="G5" s="54" t="s">
        <v>99</v>
      </c>
      <c r="H5" s="201" t="s">
        <v>100</v>
      </c>
      <c r="I5" s="195" t="s">
        <v>102</v>
      </c>
      <c r="J5" s="194" t="s">
        <v>84</v>
      </c>
      <c r="K5" s="54" t="s">
        <v>183</v>
      </c>
      <c r="L5" s="202" t="s">
        <v>5</v>
      </c>
      <c r="M5" s="54" t="s">
        <v>7</v>
      </c>
      <c r="N5" s="54" t="s">
        <v>14</v>
      </c>
      <c r="O5" s="54" t="s">
        <v>11</v>
      </c>
      <c r="P5" s="54" t="s">
        <v>47</v>
      </c>
      <c r="Q5" s="312" t="s">
        <v>94</v>
      </c>
      <c r="R5" s="314"/>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42764</v>
      </c>
      <c r="C6" s="58"/>
      <c r="D6" s="102"/>
      <c r="E6" s="102"/>
      <c r="F6" s="102"/>
      <c r="G6" s="102"/>
      <c r="H6" s="192"/>
      <c r="I6" s="113"/>
      <c r="J6" s="105"/>
      <c r="K6" s="102"/>
      <c r="L6" s="103"/>
      <c r="M6" s="102"/>
      <c r="N6" s="102"/>
      <c r="O6" s="102"/>
      <c r="P6" s="102"/>
      <c r="Q6" s="102"/>
      <c r="R6" s="104"/>
      <c r="S6" s="6"/>
      <c r="T6" s="113"/>
      <c r="U6" s="230"/>
      <c r="V6" s="228"/>
      <c r="Y6" s="315" t="s">
        <v>55</v>
      </c>
      <c r="Z6" s="315"/>
      <c r="AA6" s="315"/>
      <c r="AB6" s="315"/>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42765</v>
      </c>
      <c r="C7" s="58"/>
      <c r="D7" s="102"/>
      <c r="E7" s="102"/>
      <c r="F7" s="102"/>
      <c r="G7" s="102"/>
      <c r="H7" s="192"/>
      <c r="I7" s="113"/>
      <c r="J7" s="105"/>
      <c r="K7" s="102"/>
      <c r="L7" s="103"/>
      <c r="M7" s="102"/>
      <c r="N7" s="102"/>
      <c r="O7" s="102"/>
      <c r="P7" s="102"/>
      <c r="Q7" s="102"/>
      <c r="R7" s="104"/>
      <c r="S7" s="6"/>
      <c r="T7" s="113"/>
      <c r="U7" s="230"/>
      <c r="V7" s="228"/>
      <c r="Y7" s="316">
        <f>'Timesheet Setup'!G11</f>
        <v>58401</v>
      </c>
      <c r="Z7" s="317"/>
      <c r="AA7" s="317"/>
      <c r="AB7" s="318"/>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42766</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42767</v>
      </c>
      <c r="C9" s="58"/>
      <c r="D9" s="102"/>
      <c r="E9" s="102"/>
      <c r="F9" s="102"/>
      <c r="G9" s="102"/>
      <c r="H9" s="192"/>
      <c r="I9" s="113"/>
      <c r="J9" s="105"/>
      <c r="K9" s="102"/>
      <c r="L9" s="103"/>
      <c r="M9" s="102"/>
      <c r="N9" s="102"/>
      <c r="O9" s="102"/>
      <c r="P9" s="102"/>
      <c r="Q9" s="102"/>
      <c r="R9" s="104"/>
      <c r="S9" s="6"/>
      <c r="T9" s="113"/>
      <c r="U9" s="230"/>
      <c r="V9" s="228"/>
      <c r="Y9" s="327" t="s">
        <v>92</v>
      </c>
      <c r="Z9" s="327"/>
      <c r="AA9" s="3"/>
      <c r="AB9" s="328" t="s">
        <v>75</v>
      </c>
      <c r="AC9" s="328"/>
      <c r="AD9" s="3"/>
      <c r="AE9" s="328" t="s">
        <v>76</v>
      </c>
      <c r="AF9" s="328"/>
      <c r="AG9" s="3"/>
      <c r="AH9" s="3"/>
      <c r="AI9" s="72"/>
      <c r="AJ9" s="56" t="s">
        <v>30</v>
      </c>
      <c r="AK9" s="59">
        <f t="shared" si="2"/>
        <v>0</v>
      </c>
      <c r="AL9" s="59">
        <f t="shared" si="3"/>
        <v>0</v>
      </c>
      <c r="AM9" s="59">
        <f t="shared" si="0"/>
        <v>0</v>
      </c>
      <c r="AN9" s="59">
        <f t="shared" si="1"/>
        <v>0</v>
      </c>
      <c r="AO9" s="70"/>
    </row>
    <row r="10" spans="1:42">
      <c r="A10" s="56" t="s">
        <v>31</v>
      </c>
      <c r="B10" s="57">
        <f>IF(WEEKDAY($AB$10)=5,$AB$10,IF(B9&lt;&gt;0,B9+1,0))</f>
        <v>42768</v>
      </c>
      <c r="C10" s="58"/>
      <c r="D10" s="102"/>
      <c r="E10" s="102"/>
      <c r="F10" s="102"/>
      <c r="G10" s="102"/>
      <c r="H10" s="192"/>
      <c r="I10" s="113"/>
      <c r="J10" s="105"/>
      <c r="K10" s="102"/>
      <c r="L10" s="103"/>
      <c r="M10" s="102"/>
      <c r="N10" s="102"/>
      <c r="O10" s="102"/>
      <c r="P10" s="102"/>
      <c r="Q10" s="102"/>
      <c r="R10" s="104"/>
      <c r="S10" s="6"/>
      <c r="T10" s="113"/>
      <c r="U10" s="230"/>
      <c r="V10" s="228"/>
      <c r="Y10" s="329" t="str">
        <f>Validation!B6</f>
        <v>March (2017)</v>
      </c>
      <c r="Z10" s="330"/>
      <c r="AA10" s="3"/>
      <c r="AB10" s="331">
        <f>VLOOKUP(Y10,Validation!B4:F15,2,FALSE)</f>
        <v>42764</v>
      </c>
      <c r="AC10" s="332"/>
      <c r="AD10" s="3"/>
      <c r="AE10" s="331">
        <f>VLOOKUP(Y10,Validation!B4:F15,4,FALSE)</f>
        <v>42791</v>
      </c>
      <c r="AF10" s="332"/>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42769</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42770</v>
      </c>
      <c r="C12" s="58"/>
      <c r="D12" s="102"/>
      <c r="E12" s="102"/>
      <c r="F12" s="102"/>
      <c r="G12" s="102"/>
      <c r="H12" s="192"/>
      <c r="I12" s="113"/>
      <c r="J12" s="105"/>
      <c r="K12" s="102"/>
      <c r="L12" s="103"/>
      <c r="M12" s="102"/>
      <c r="N12" s="102"/>
      <c r="O12" s="102"/>
      <c r="P12" s="102"/>
      <c r="Q12" s="102"/>
      <c r="R12" s="104"/>
      <c r="S12" s="6"/>
      <c r="T12" s="113"/>
      <c r="U12" s="230"/>
      <c r="V12" s="228"/>
      <c r="W12" s="3"/>
      <c r="X12" s="1"/>
      <c r="Y12" s="319" t="s">
        <v>179</v>
      </c>
      <c r="Z12" s="320"/>
      <c r="AA12" s="320"/>
      <c r="AB12" s="321"/>
      <c r="AC12" s="165"/>
      <c r="AD12" s="322" t="s">
        <v>115</v>
      </c>
      <c r="AE12" s="323"/>
      <c r="AF12" s="324"/>
      <c r="AG12" s="16"/>
      <c r="AH12" s="3"/>
      <c r="AI12" s="71"/>
      <c r="AJ12" s="56" t="s">
        <v>33</v>
      </c>
      <c r="AK12" s="59">
        <f t="shared" si="2"/>
        <v>0</v>
      </c>
      <c r="AL12" s="59">
        <f t="shared" si="3"/>
        <v>0</v>
      </c>
      <c r="AM12" s="59">
        <f t="shared" si="0"/>
        <v>0</v>
      </c>
      <c r="AN12" s="59">
        <f t="shared" si="1"/>
        <v>0</v>
      </c>
      <c r="AO12" s="70"/>
      <c r="AP12" s="5"/>
    </row>
    <row r="13" spans="1:42">
      <c r="A13" s="203"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25" t="s">
        <v>158</v>
      </c>
      <c r="Z13" s="326"/>
      <c r="AA13" s="326"/>
      <c r="AB13" s="156">
        <f>February!AB17</f>
        <v>0</v>
      </c>
      <c r="AC13" s="166"/>
      <c r="AD13" s="325" t="s">
        <v>162</v>
      </c>
      <c r="AE13" s="326"/>
      <c r="AF13" s="156">
        <f>February!AF17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10" t="s">
        <v>159</v>
      </c>
      <c r="Z14" s="311"/>
      <c r="AA14" s="311"/>
      <c r="AB14" s="99">
        <f>AE25</f>
        <v>0</v>
      </c>
      <c r="AC14" s="167"/>
      <c r="AD14" s="310" t="s">
        <v>166</v>
      </c>
      <c r="AE14" s="311"/>
      <c r="AF14" s="164">
        <f>AE46</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10" t="s">
        <v>160</v>
      </c>
      <c r="Z15" s="311"/>
      <c r="AA15" s="311"/>
      <c r="AB15" s="99">
        <f>AE24</f>
        <v>0</v>
      </c>
      <c r="AC15" s="168"/>
      <c r="AD15" s="310" t="s">
        <v>163</v>
      </c>
      <c r="AE15" s="311"/>
      <c r="AF15" s="164">
        <f>AE47</f>
        <v>0</v>
      </c>
      <c r="AG15" s="3"/>
      <c r="AH15" s="47"/>
      <c r="AI15" s="71"/>
      <c r="AJ15" s="70"/>
      <c r="AK15" s="74"/>
      <c r="AL15" s="74"/>
      <c r="AM15" s="74"/>
      <c r="AN15" s="70"/>
      <c r="AO15" s="70"/>
    </row>
    <row r="16" spans="1:42" ht="12.75" customHeight="1" thickTop="1">
      <c r="A16" s="334" t="s">
        <v>23</v>
      </c>
      <c r="B16" s="334"/>
      <c r="C16" s="335" t="s">
        <v>185</v>
      </c>
      <c r="D16" s="336"/>
      <c r="E16" s="336"/>
      <c r="F16" s="336"/>
      <c r="G16" s="336"/>
      <c r="H16" s="337"/>
      <c r="I16" s="338" t="s">
        <v>184</v>
      </c>
      <c r="J16" s="339"/>
      <c r="K16" s="340" t="s">
        <v>104</v>
      </c>
      <c r="L16" s="341"/>
      <c r="M16" s="341"/>
      <c r="N16" s="341"/>
      <c r="O16" s="341"/>
      <c r="P16" s="341"/>
      <c r="Q16" s="341"/>
      <c r="R16" s="342"/>
      <c r="S16" s="1"/>
      <c r="T16" s="343" t="s">
        <v>115</v>
      </c>
      <c r="U16" s="344"/>
      <c r="V16" s="345"/>
      <c r="W16" s="6"/>
      <c r="Y16" s="310" t="s">
        <v>161</v>
      </c>
      <c r="Z16" s="311"/>
      <c r="AA16" s="311"/>
      <c r="AB16" s="164">
        <f>AE26</f>
        <v>0</v>
      </c>
      <c r="AC16" s="167"/>
      <c r="AD16" s="310" t="s">
        <v>114</v>
      </c>
      <c r="AE16" s="311"/>
      <c r="AF16" s="164">
        <f>AF49</f>
        <v>0</v>
      </c>
      <c r="AG16" s="3"/>
      <c r="AH16" s="3"/>
      <c r="AI16" s="71"/>
      <c r="AJ16" s="54" t="s">
        <v>22</v>
      </c>
      <c r="AK16" s="312" t="s">
        <v>78</v>
      </c>
      <c r="AL16" s="313"/>
      <c r="AM16" s="313"/>
      <c r="AN16" s="314"/>
      <c r="AO16" s="70"/>
    </row>
    <row r="17" spans="1:41" ht="12.75" customHeight="1" thickBot="1">
      <c r="A17" s="54" t="s">
        <v>25</v>
      </c>
      <c r="B17" s="55" t="s">
        <v>26</v>
      </c>
      <c r="C17" s="54" t="s">
        <v>77</v>
      </c>
      <c r="D17" s="54" t="s">
        <v>88</v>
      </c>
      <c r="E17" s="54" t="s">
        <v>89</v>
      </c>
      <c r="F17" s="54" t="s">
        <v>90</v>
      </c>
      <c r="G17" s="54" t="s">
        <v>99</v>
      </c>
      <c r="H17" s="218" t="s">
        <v>100</v>
      </c>
      <c r="I17" s="195" t="s">
        <v>102</v>
      </c>
      <c r="J17" s="194" t="s">
        <v>84</v>
      </c>
      <c r="K17" s="54" t="s">
        <v>183</v>
      </c>
      <c r="L17" s="219" t="s">
        <v>5</v>
      </c>
      <c r="M17" s="54" t="s">
        <v>7</v>
      </c>
      <c r="N17" s="54" t="s">
        <v>14</v>
      </c>
      <c r="O17" s="54" t="s">
        <v>11</v>
      </c>
      <c r="P17" s="54" t="s">
        <v>47</v>
      </c>
      <c r="Q17" s="312" t="s">
        <v>94</v>
      </c>
      <c r="R17" s="314"/>
      <c r="S17" s="1"/>
      <c r="T17" s="112" t="s">
        <v>85</v>
      </c>
      <c r="U17" s="229" t="s">
        <v>110</v>
      </c>
      <c r="V17" s="227" t="s">
        <v>114</v>
      </c>
      <c r="X17" s="6"/>
      <c r="Y17" s="349" t="s">
        <v>12</v>
      </c>
      <c r="Z17" s="350"/>
      <c r="AA17" s="350"/>
      <c r="AB17" s="35">
        <f>SUM(AB13+AB14+AB15-AB16)</f>
        <v>0</v>
      </c>
      <c r="AC17" s="167"/>
      <c r="AD17" s="349" t="s">
        <v>164</v>
      </c>
      <c r="AE17" s="35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42771</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42772</v>
      </c>
      <c r="C19" s="58"/>
      <c r="D19" s="102"/>
      <c r="E19" s="102"/>
      <c r="F19" s="102"/>
      <c r="G19" s="102"/>
      <c r="H19" s="102"/>
      <c r="I19" s="193"/>
      <c r="J19" s="105"/>
      <c r="K19" s="102"/>
      <c r="L19" s="102"/>
      <c r="M19" s="102"/>
      <c r="N19" s="102"/>
      <c r="O19" s="102"/>
      <c r="P19" s="102"/>
      <c r="Q19" s="102"/>
      <c r="R19" s="104"/>
      <c r="S19" s="3"/>
      <c r="T19" s="113"/>
      <c r="U19" s="230"/>
      <c r="V19" s="228"/>
      <c r="W19" s="6"/>
      <c r="X19" s="6"/>
      <c r="Y19" s="322" t="s">
        <v>0</v>
      </c>
      <c r="Z19" s="323"/>
      <c r="AA19" s="323"/>
      <c r="AB19" s="323"/>
      <c r="AC19" s="323"/>
      <c r="AD19" s="323"/>
      <c r="AE19" s="323"/>
      <c r="AF19" s="324"/>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42773</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42774</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46" t="s">
        <v>19</v>
      </c>
      <c r="AA21" s="347"/>
      <c r="AB21" s="347"/>
      <c r="AC21" s="348"/>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42775</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46" t="s">
        <v>20</v>
      </c>
      <c r="AA22" s="347"/>
      <c r="AB22" s="347"/>
      <c r="AC22" s="348"/>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42776</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42777</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54" t="s">
        <v>18</v>
      </c>
      <c r="AA24" s="355"/>
      <c r="AB24" s="355"/>
      <c r="AC24" s="356"/>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SUMIF($B18:$B24,"&lt;&gt;0",I18:I24)</f>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46" t="s">
        <v>15</v>
      </c>
      <c r="AA25" s="347"/>
      <c r="AB25" s="347"/>
      <c r="AC25" s="348"/>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46" t="s">
        <v>53</v>
      </c>
      <c r="AA26" s="347"/>
      <c r="AB26" s="347"/>
      <c r="AC26" s="348"/>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57" t="s">
        <v>46</v>
      </c>
      <c r="AA27" s="358"/>
      <c r="AB27" s="358"/>
      <c r="AC27" s="359"/>
      <c r="AD27" s="157"/>
      <c r="AE27" s="157"/>
      <c r="AF27" s="158"/>
      <c r="AG27" s="3"/>
      <c r="AH27" s="3"/>
      <c r="AI27" s="71"/>
      <c r="AJ27" s="70"/>
      <c r="AK27" s="68"/>
      <c r="AL27" s="68"/>
      <c r="AM27" s="68"/>
      <c r="AN27" s="70"/>
      <c r="AO27" s="70"/>
    </row>
    <row r="28" spans="1:41" ht="12.75" customHeight="1" thickTop="1" thickBot="1">
      <c r="A28" s="334" t="s">
        <v>24</v>
      </c>
      <c r="B28" s="334"/>
      <c r="C28" s="335" t="s">
        <v>185</v>
      </c>
      <c r="D28" s="336"/>
      <c r="E28" s="336"/>
      <c r="F28" s="336"/>
      <c r="G28" s="336"/>
      <c r="H28" s="337"/>
      <c r="I28" s="338" t="s">
        <v>184</v>
      </c>
      <c r="J28" s="339"/>
      <c r="K28" s="340" t="s">
        <v>104</v>
      </c>
      <c r="L28" s="341"/>
      <c r="M28" s="341"/>
      <c r="N28" s="341"/>
      <c r="O28" s="341"/>
      <c r="P28" s="341"/>
      <c r="Q28" s="341"/>
      <c r="R28" s="342"/>
      <c r="S28" s="3"/>
      <c r="T28" s="343" t="s">
        <v>115</v>
      </c>
      <c r="U28" s="344"/>
      <c r="V28" s="345"/>
      <c r="W28" s="3"/>
      <c r="Y28" s="91" t="s">
        <v>74</v>
      </c>
      <c r="Z28" s="360" t="s">
        <v>93</v>
      </c>
      <c r="AA28" s="361"/>
      <c r="AB28" s="361"/>
      <c r="AC28" s="362"/>
      <c r="AD28" s="92" t="s">
        <v>89</v>
      </c>
      <c r="AE28" s="98">
        <f>SUM($E$13+E25+E37+E49+E61)</f>
        <v>0</v>
      </c>
      <c r="AF28" s="93">
        <f>AE28</f>
        <v>0</v>
      </c>
      <c r="AG28" s="3"/>
      <c r="AH28" s="3"/>
      <c r="AI28" s="71"/>
      <c r="AJ28" s="54" t="s">
        <v>22</v>
      </c>
      <c r="AK28" s="312" t="s">
        <v>78</v>
      </c>
      <c r="AL28" s="313"/>
      <c r="AM28" s="313"/>
      <c r="AN28" s="314"/>
      <c r="AO28" s="70"/>
    </row>
    <row r="29" spans="1:41" ht="14.25" customHeight="1" thickTop="1">
      <c r="A29" s="54" t="s">
        <v>25</v>
      </c>
      <c r="B29" s="55" t="s">
        <v>26</v>
      </c>
      <c r="C29" s="54" t="s">
        <v>77</v>
      </c>
      <c r="D29" s="54" t="s">
        <v>88</v>
      </c>
      <c r="E29" s="54" t="s">
        <v>89</v>
      </c>
      <c r="F29" s="54" t="s">
        <v>90</v>
      </c>
      <c r="G29" s="54" t="s">
        <v>99</v>
      </c>
      <c r="H29" s="218" t="s">
        <v>100</v>
      </c>
      <c r="I29" s="195" t="s">
        <v>102</v>
      </c>
      <c r="J29" s="194" t="s">
        <v>84</v>
      </c>
      <c r="K29" s="54" t="s">
        <v>183</v>
      </c>
      <c r="L29" s="219" t="s">
        <v>5</v>
      </c>
      <c r="M29" s="54" t="s">
        <v>7</v>
      </c>
      <c r="N29" s="54" t="s">
        <v>14</v>
      </c>
      <c r="O29" s="54" t="s">
        <v>11</v>
      </c>
      <c r="P29" s="54" t="s">
        <v>47</v>
      </c>
      <c r="Q29" s="312" t="s">
        <v>94</v>
      </c>
      <c r="R29" s="314"/>
      <c r="S29" s="1"/>
      <c r="T29" s="112" t="s">
        <v>85</v>
      </c>
      <c r="U29" s="229" t="s">
        <v>110</v>
      </c>
      <c r="V29" s="227" t="s">
        <v>114</v>
      </c>
      <c r="X29" s="3"/>
      <c r="Y29" s="88" t="s">
        <v>61</v>
      </c>
      <c r="Z29" s="354" t="s">
        <v>58</v>
      </c>
      <c r="AA29" s="355"/>
      <c r="AB29" s="355"/>
      <c r="AC29" s="356"/>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42778</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46" t="s">
        <v>59</v>
      </c>
      <c r="AA30" s="347"/>
      <c r="AB30" s="347"/>
      <c r="AC30" s="348"/>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42779</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46" t="s">
        <v>60</v>
      </c>
      <c r="AA31" s="347"/>
      <c r="AB31" s="347"/>
      <c r="AC31" s="348"/>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42780</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46" t="s">
        <v>69</v>
      </c>
      <c r="AA32" s="347"/>
      <c r="AB32" s="347"/>
      <c r="AC32" s="348"/>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42781</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42782</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54" t="s">
        <v>50</v>
      </c>
      <c r="AA34" s="355"/>
      <c r="AB34" s="355"/>
      <c r="AC34" s="356"/>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42783</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42784</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63" t="s">
        <v>182</v>
      </c>
      <c r="AA36" s="364"/>
      <c r="AB36" s="364"/>
      <c r="AC36" s="365"/>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SUMIF($B30:$B36,"&lt;&gt;0",I30:I36)</f>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63" t="s">
        <v>101</v>
      </c>
      <c r="AA37" s="364"/>
      <c r="AB37" s="364"/>
      <c r="AC37" s="365"/>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54" t="s">
        <v>8</v>
      </c>
      <c r="AA38" s="355"/>
      <c r="AB38" s="355"/>
      <c r="AC38" s="356"/>
      <c r="AD38" s="89" t="s">
        <v>9</v>
      </c>
      <c r="AE38" s="90">
        <f>SUMIFS(Q:Q,R:R,"M",B:B,"&lt;&gt;0")</f>
        <v>0</v>
      </c>
      <c r="AF38" s="86">
        <f t="shared" ref="AF38:AF49"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46" t="s">
        <v>4</v>
      </c>
      <c r="AA39" s="347"/>
      <c r="AB39" s="347"/>
      <c r="AC39" s="348"/>
      <c r="AD39" s="13" t="s">
        <v>5</v>
      </c>
      <c r="AE39" s="14">
        <f>SUM(L13,L25,L37,L49,L61)</f>
        <v>0</v>
      </c>
      <c r="AF39" s="39">
        <f t="shared" si="20"/>
        <v>0</v>
      </c>
      <c r="AI39" s="71"/>
      <c r="AJ39" s="70"/>
      <c r="AK39" s="68"/>
      <c r="AL39" s="68"/>
      <c r="AM39" s="68"/>
      <c r="AN39" s="70"/>
      <c r="AO39" s="70"/>
    </row>
    <row r="40" spans="1:41" s="3" customFormat="1" ht="12.75" customHeight="1" thickTop="1">
      <c r="A40" s="334" t="s">
        <v>35</v>
      </c>
      <c r="B40" s="334"/>
      <c r="C40" s="335" t="s">
        <v>185</v>
      </c>
      <c r="D40" s="336"/>
      <c r="E40" s="336"/>
      <c r="F40" s="336"/>
      <c r="G40" s="336"/>
      <c r="H40" s="337"/>
      <c r="I40" s="338" t="s">
        <v>184</v>
      </c>
      <c r="J40" s="339"/>
      <c r="K40" s="340" t="s">
        <v>104</v>
      </c>
      <c r="L40" s="341"/>
      <c r="M40" s="341"/>
      <c r="N40" s="341"/>
      <c r="O40" s="341"/>
      <c r="P40" s="341"/>
      <c r="Q40" s="341"/>
      <c r="R40" s="342"/>
      <c r="T40" s="343" t="s">
        <v>115</v>
      </c>
      <c r="U40" s="344"/>
      <c r="V40" s="345"/>
      <c r="Y40" s="38">
        <v>180</v>
      </c>
      <c r="Z40" s="346" t="s">
        <v>6</v>
      </c>
      <c r="AA40" s="347"/>
      <c r="AB40" s="347"/>
      <c r="AC40" s="348"/>
      <c r="AD40" s="13" t="s">
        <v>7</v>
      </c>
      <c r="AE40" s="14">
        <f>SUM(M13,M25,M37,M49,M61)</f>
        <v>0</v>
      </c>
      <c r="AF40" s="39">
        <f t="shared" si="20"/>
        <v>0</v>
      </c>
      <c r="AI40" s="71"/>
      <c r="AJ40" s="54" t="s">
        <v>22</v>
      </c>
      <c r="AK40" s="312" t="s">
        <v>78</v>
      </c>
      <c r="AL40" s="313"/>
      <c r="AM40" s="313"/>
      <c r="AN40" s="314"/>
      <c r="AO40" s="70"/>
    </row>
    <row r="41" spans="1:41" s="3" customFormat="1" ht="12.75" customHeight="1">
      <c r="A41" s="54" t="s">
        <v>25</v>
      </c>
      <c r="B41" s="55" t="s">
        <v>26</v>
      </c>
      <c r="C41" s="54" t="s">
        <v>77</v>
      </c>
      <c r="D41" s="54" t="s">
        <v>88</v>
      </c>
      <c r="E41" s="54" t="s">
        <v>89</v>
      </c>
      <c r="F41" s="54" t="s">
        <v>90</v>
      </c>
      <c r="G41" s="54" t="s">
        <v>99</v>
      </c>
      <c r="H41" s="218" t="s">
        <v>100</v>
      </c>
      <c r="I41" s="195" t="s">
        <v>102</v>
      </c>
      <c r="J41" s="194" t="s">
        <v>84</v>
      </c>
      <c r="K41" s="54" t="s">
        <v>183</v>
      </c>
      <c r="L41" s="219" t="s">
        <v>5</v>
      </c>
      <c r="M41" s="54" t="s">
        <v>7</v>
      </c>
      <c r="N41" s="54" t="s">
        <v>14</v>
      </c>
      <c r="O41" s="54" t="s">
        <v>11</v>
      </c>
      <c r="P41" s="54" t="s">
        <v>47</v>
      </c>
      <c r="Q41" s="312" t="s">
        <v>94</v>
      </c>
      <c r="R41" s="314"/>
      <c r="S41" s="1"/>
      <c r="T41" s="112" t="s">
        <v>85</v>
      </c>
      <c r="U41" s="229" t="s">
        <v>110</v>
      </c>
      <c r="V41" s="227" t="s">
        <v>114</v>
      </c>
      <c r="X41" s="2"/>
      <c r="Y41" s="38">
        <v>195</v>
      </c>
      <c r="Z41" s="346" t="s">
        <v>10</v>
      </c>
      <c r="AA41" s="347"/>
      <c r="AB41" s="347"/>
      <c r="AC41" s="348"/>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42785</v>
      </c>
      <c r="C42" s="58"/>
      <c r="D42" s="102"/>
      <c r="E42" s="102"/>
      <c r="F42" s="102"/>
      <c r="G42" s="102"/>
      <c r="H42" s="102"/>
      <c r="I42" s="193"/>
      <c r="J42" s="105"/>
      <c r="K42" s="102"/>
      <c r="L42" s="102"/>
      <c r="M42" s="102"/>
      <c r="N42" s="102"/>
      <c r="O42" s="102"/>
      <c r="P42" s="102"/>
      <c r="Q42" s="102"/>
      <c r="R42" s="104"/>
      <c r="T42" s="113"/>
      <c r="U42" s="230"/>
      <c r="V42" s="228"/>
      <c r="W42" s="2"/>
      <c r="Y42" s="40">
        <v>199</v>
      </c>
      <c r="Z42" s="346" t="s">
        <v>13</v>
      </c>
      <c r="AA42" s="347"/>
      <c r="AB42" s="347"/>
      <c r="AC42" s="348"/>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42786</v>
      </c>
      <c r="C43" s="58"/>
      <c r="D43" s="102"/>
      <c r="E43" s="102"/>
      <c r="F43" s="102"/>
      <c r="G43" s="102"/>
      <c r="H43" s="102"/>
      <c r="I43" s="193"/>
      <c r="J43" s="105"/>
      <c r="K43" s="102"/>
      <c r="L43" s="102"/>
      <c r="M43" s="102"/>
      <c r="N43" s="102"/>
      <c r="O43" s="102"/>
      <c r="P43" s="102"/>
      <c r="Q43" s="102"/>
      <c r="R43" s="104"/>
      <c r="T43" s="113"/>
      <c r="U43" s="230"/>
      <c r="V43" s="228"/>
      <c r="Y43" s="40">
        <v>196</v>
      </c>
      <c r="Z43" s="346" t="s">
        <v>66</v>
      </c>
      <c r="AA43" s="347"/>
      <c r="AB43" s="347"/>
      <c r="AC43" s="348"/>
      <c r="AD43" s="15" t="s">
        <v>65</v>
      </c>
      <c r="AE43" s="14">
        <f>SUMIFS(Q:Q,R:R,"AL",B:B,"&lt;&gt;0")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42787</v>
      </c>
      <c r="C44" s="58"/>
      <c r="D44" s="102"/>
      <c r="E44" s="102"/>
      <c r="F44" s="102"/>
      <c r="G44" s="102"/>
      <c r="H44" s="102"/>
      <c r="I44" s="193"/>
      <c r="J44" s="105"/>
      <c r="K44" s="102"/>
      <c r="L44" s="102"/>
      <c r="M44" s="102"/>
      <c r="N44" s="102"/>
      <c r="O44" s="102"/>
      <c r="P44" s="102"/>
      <c r="Q44" s="102"/>
      <c r="R44" s="104"/>
      <c r="T44" s="113"/>
      <c r="U44" s="230"/>
      <c r="V44" s="228"/>
      <c r="Y44" s="173">
        <v>197</v>
      </c>
      <c r="Z44" s="246" t="s">
        <v>226</v>
      </c>
      <c r="AA44" s="247"/>
      <c r="AB44" s="247"/>
      <c r="AC44" s="248"/>
      <c r="AD44" s="174" t="s">
        <v>224</v>
      </c>
      <c r="AE44" s="175">
        <f>SUMIFS(Q:Q,R:R,"DR",B:B,"&lt;&gt;0")</f>
        <v>0</v>
      </c>
      <c r="AF44" s="176">
        <f t="shared" si="20"/>
        <v>0</v>
      </c>
      <c r="AI44" s="71"/>
      <c r="AJ44" s="56" t="s">
        <v>29</v>
      </c>
      <c r="AK44" s="59">
        <f t="shared" si="24"/>
        <v>0</v>
      </c>
      <c r="AL44" s="59">
        <f t="shared" si="25"/>
        <v>0</v>
      </c>
      <c r="AM44" s="59">
        <f t="shared" si="21"/>
        <v>0</v>
      </c>
      <c r="AN44" s="59">
        <f t="shared" si="22"/>
        <v>0</v>
      </c>
      <c r="AO44" s="70"/>
    </row>
    <row r="45" spans="1:41" s="3" customFormat="1" ht="13.5" thickBot="1">
      <c r="A45" s="53" t="s">
        <v>30</v>
      </c>
      <c r="B45" s="63">
        <f t="shared" si="23"/>
        <v>42788</v>
      </c>
      <c r="C45" s="58"/>
      <c r="D45" s="102"/>
      <c r="E45" s="102"/>
      <c r="F45" s="102"/>
      <c r="G45" s="102"/>
      <c r="H45" s="102"/>
      <c r="I45" s="193"/>
      <c r="J45" s="105"/>
      <c r="K45" s="102"/>
      <c r="L45" s="102"/>
      <c r="M45" s="102"/>
      <c r="N45" s="102"/>
      <c r="O45" s="102"/>
      <c r="P45" s="102"/>
      <c r="Q45" s="102"/>
      <c r="R45" s="104"/>
      <c r="T45" s="113"/>
      <c r="U45" s="230"/>
      <c r="V45" s="228"/>
      <c r="Y45" s="180"/>
      <c r="Z45" s="243" t="s">
        <v>98</v>
      </c>
      <c r="AA45" s="244"/>
      <c r="AB45" s="244"/>
      <c r="AC45" s="245"/>
      <c r="AD45" s="157" t="s">
        <v>97</v>
      </c>
      <c r="AE45" s="181">
        <f>SUMIFS(Q:Q,R:R,"CL",B:B,"&lt;&gt;0")</f>
        <v>0</v>
      </c>
      <c r="AF45" s="182">
        <f t="shared" si="20"/>
        <v>0</v>
      </c>
      <c r="AI45" s="71"/>
      <c r="AJ45" s="56" t="s">
        <v>30</v>
      </c>
      <c r="AK45" s="59">
        <f t="shared" si="24"/>
        <v>0</v>
      </c>
      <c r="AL45" s="59">
        <f t="shared" si="25"/>
        <v>0</v>
      </c>
      <c r="AM45" s="59">
        <f t="shared" si="21"/>
        <v>0</v>
      </c>
      <c r="AN45" s="59">
        <f t="shared" si="22"/>
        <v>0</v>
      </c>
      <c r="AO45" s="70"/>
    </row>
    <row r="46" spans="1:41" s="3" customFormat="1" ht="13.5" thickTop="1">
      <c r="A46" s="53" t="s">
        <v>31</v>
      </c>
      <c r="B46" s="63">
        <f t="shared" si="23"/>
        <v>42789</v>
      </c>
      <c r="C46" s="58"/>
      <c r="D46" s="102"/>
      <c r="E46" s="102"/>
      <c r="F46" s="102"/>
      <c r="G46" s="102"/>
      <c r="H46" s="102"/>
      <c r="I46" s="193"/>
      <c r="J46" s="105"/>
      <c r="K46" s="102"/>
      <c r="L46" s="102"/>
      <c r="M46" s="102"/>
      <c r="N46" s="102"/>
      <c r="O46" s="102"/>
      <c r="P46" s="102"/>
      <c r="Q46" s="102"/>
      <c r="R46" s="104"/>
      <c r="T46" s="113"/>
      <c r="U46" s="230"/>
      <c r="V46" s="228"/>
      <c r="Y46" s="96">
        <v>185</v>
      </c>
      <c r="Z46" s="354" t="s">
        <v>111</v>
      </c>
      <c r="AA46" s="355"/>
      <c r="AB46" s="355"/>
      <c r="AC46" s="356"/>
      <c r="AD46" s="97" t="s">
        <v>110</v>
      </c>
      <c r="AE46" s="90">
        <f>SUM(U13+U25+U37+U49+U61)</f>
        <v>0</v>
      </c>
      <c r="AF46" s="86">
        <f t="shared" si="20"/>
        <v>0</v>
      </c>
      <c r="AI46" s="71"/>
      <c r="AJ46" s="56" t="s">
        <v>31</v>
      </c>
      <c r="AK46" s="59">
        <f t="shared" si="24"/>
        <v>0</v>
      </c>
      <c r="AL46" s="59">
        <f t="shared" si="25"/>
        <v>0</v>
      </c>
      <c r="AM46" s="59">
        <f t="shared" si="21"/>
        <v>0</v>
      </c>
      <c r="AN46" s="59">
        <f t="shared" si="22"/>
        <v>0</v>
      </c>
      <c r="AO46" s="70"/>
    </row>
    <row r="47" spans="1:41" s="3" customFormat="1" ht="13.5" thickBot="1">
      <c r="A47" s="53" t="s">
        <v>32</v>
      </c>
      <c r="B47" s="63">
        <f t="shared" si="23"/>
        <v>42790</v>
      </c>
      <c r="C47" s="58"/>
      <c r="D47" s="102"/>
      <c r="E47" s="102"/>
      <c r="F47" s="102"/>
      <c r="G47" s="102"/>
      <c r="H47" s="102"/>
      <c r="I47" s="193"/>
      <c r="J47" s="105"/>
      <c r="K47" s="102"/>
      <c r="L47" s="102"/>
      <c r="M47" s="102"/>
      <c r="N47" s="102"/>
      <c r="O47" s="102"/>
      <c r="P47" s="102"/>
      <c r="Q47" s="102"/>
      <c r="R47" s="104"/>
      <c r="T47" s="113"/>
      <c r="U47" s="230"/>
      <c r="V47" s="228"/>
      <c r="Y47" s="173">
        <v>186</v>
      </c>
      <c r="Z47" s="366" t="s">
        <v>105</v>
      </c>
      <c r="AA47" s="367"/>
      <c r="AB47" s="367"/>
      <c r="AC47" s="368"/>
      <c r="AD47" s="174" t="s">
        <v>85</v>
      </c>
      <c r="AE47" s="175">
        <f>SUM(T13+T25+T37+T49+T61)</f>
        <v>0</v>
      </c>
      <c r="AF47" s="176">
        <f t="shared" si="20"/>
        <v>0</v>
      </c>
      <c r="AI47" s="71"/>
      <c r="AJ47" s="56" t="s">
        <v>32</v>
      </c>
      <c r="AK47" s="59">
        <f t="shared" si="24"/>
        <v>0</v>
      </c>
      <c r="AL47" s="59">
        <f t="shared" si="25"/>
        <v>0</v>
      </c>
      <c r="AM47" s="59">
        <f t="shared" si="21"/>
        <v>0</v>
      </c>
      <c r="AN47" s="59">
        <f t="shared" si="22"/>
        <v>0</v>
      </c>
      <c r="AO47" s="70"/>
    </row>
    <row r="48" spans="1:41" s="3" customFormat="1" ht="13.5" thickTop="1">
      <c r="A48" s="53" t="s">
        <v>33</v>
      </c>
      <c r="B48" s="63">
        <f t="shared" si="23"/>
        <v>42791</v>
      </c>
      <c r="C48" s="58"/>
      <c r="D48" s="102"/>
      <c r="E48" s="102"/>
      <c r="F48" s="102"/>
      <c r="G48" s="102"/>
      <c r="H48" s="102"/>
      <c r="I48" s="193"/>
      <c r="J48" s="105"/>
      <c r="K48" s="102"/>
      <c r="L48" s="102"/>
      <c r="M48" s="102"/>
      <c r="N48" s="102"/>
      <c r="O48" s="102"/>
      <c r="P48" s="102"/>
      <c r="Q48" s="102"/>
      <c r="R48" s="104"/>
      <c r="T48" s="113"/>
      <c r="U48" s="230"/>
      <c r="V48" s="228"/>
      <c r="Y48" s="185" t="s">
        <v>72</v>
      </c>
      <c r="Z48" s="369" t="s">
        <v>86</v>
      </c>
      <c r="AA48" s="370"/>
      <c r="AB48" s="370"/>
      <c r="AC48" s="371"/>
      <c r="AD48" s="186" t="s">
        <v>95</v>
      </c>
      <c r="AE48" s="187">
        <f>SUMIFS(Q:Q,R:R,"LW",B:B,"&lt;&gt;0")</f>
        <v>0</v>
      </c>
      <c r="AF48" s="188">
        <f t="shared" si="20"/>
        <v>0</v>
      </c>
      <c r="AI48" s="71"/>
      <c r="AJ48" s="56" t="s">
        <v>33</v>
      </c>
      <c r="AK48" s="59">
        <f t="shared" si="24"/>
        <v>0</v>
      </c>
      <c r="AL48" s="59">
        <f t="shared" si="25"/>
        <v>0</v>
      </c>
      <c r="AM48" s="59">
        <f t="shared" si="21"/>
        <v>0</v>
      </c>
      <c r="AN48" s="59">
        <f t="shared" si="22"/>
        <v>0</v>
      </c>
      <c r="AO48" s="70"/>
    </row>
    <row r="49" spans="1:41" s="3" customFormat="1" ht="13.5" thickBot="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4" t="s">
        <v>112</v>
      </c>
      <c r="Z49" s="351" t="s">
        <v>113</v>
      </c>
      <c r="AA49" s="352"/>
      <c r="AB49" s="352"/>
      <c r="AC49" s="353"/>
      <c r="AD49" s="87" t="s">
        <v>114</v>
      </c>
      <c r="AE49" s="233">
        <f>SUM(V13+V25+V37+V49+V61)</f>
        <v>0</v>
      </c>
      <c r="AF49" s="85">
        <f t="shared" si="20"/>
        <v>0</v>
      </c>
      <c r="AI49" s="71"/>
      <c r="AJ49" s="56" t="s">
        <v>34</v>
      </c>
      <c r="AK49" s="207">
        <f>SUM(AK42:AK48)</f>
        <v>0</v>
      </c>
      <c r="AL49" s="207">
        <f t="shared" ref="AL49:AN49" si="27">SUM(AL42:AL48)</f>
        <v>0</v>
      </c>
      <c r="AM49" s="207">
        <f t="shared" si="27"/>
        <v>0</v>
      </c>
      <c r="AN49" s="207">
        <f t="shared" si="27"/>
        <v>0</v>
      </c>
      <c r="AO49" s="70"/>
    </row>
    <row r="50" spans="1:41" s="3" customFormat="1" ht="14.25" thickTop="1" thickBot="1">
      <c r="A50" s="2"/>
      <c r="B50" s="2"/>
      <c r="C50" s="2"/>
      <c r="D50" s="2"/>
      <c r="E50" s="2"/>
      <c r="F50" s="2"/>
      <c r="G50" s="2"/>
      <c r="H50" s="2"/>
      <c r="I50" s="2"/>
      <c r="J50" s="2"/>
      <c r="K50" s="2"/>
      <c r="L50" s="2"/>
      <c r="M50" s="2"/>
      <c r="N50" s="2"/>
      <c r="O50" s="2"/>
      <c r="P50" s="2"/>
      <c r="Q50" s="2"/>
      <c r="R50" s="2"/>
      <c r="Y50" s="17"/>
      <c r="Z50" s="372"/>
      <c r="AA50" s="372"/>
      <c r="AB50" s="4" t="s">
        <v>54</v>
      </c>
      <c r="AC50" s="4"/>
      <c r="AD50" s="4"/>
      <c r="AE50" s="183">
        <f>SUM(AE21:AE49)</f>
        <v>0</v>
      </c>
      <c r="AF50" s="85">
        <f>SUM(AF21:AF49)</f>
        <v>0</v>
      </c>
      <c r="AI50" s="71"/>
      <c r="AJ50" s="70"/>
      <c r="AK50" s="70"/>
      <c r="AL50" s="70"/>
      <c r="AM50" s="70"/>
      <c r="AN50" s="70"/>
      <c r="AO50" s="70"/>
    </row>
    <row r="51" spans="1:41" s="3" customFormat="1" ht="13.5" thickTop="1">
      <c r="A51" s="171"/>
      <c r="B51" s="171"/>
      <c r="C51" s="171"/>
      <c r="D51" s="171"/>
      <c r="E51" s="171"/>
      <c r="F51" s="171"/>
      <c r="G51" s="171"/>
      <c r="H51" s="171"/>
      <c r="I51" s="171"/>
      <c r="J51" s="171"/>
      <c r="K51" s="171"/>
      <c r="L51" s="171"/>
      <c r="M51" s="171"/>
      <c r="N51" s="171"/>
      <c r="O51" s="171"/>
      <c r="P51" s="171"/>
      <c r="Q51" s="171"/>
      <c r="R51" s="171"/>
      <c r="S51" s="171"/>
      <c r="T51" s="171"/>
      <c r="U51" s="171"/>
      <c r="V51" s="171"/>
      <c r="Y51" s="50" t="s">
        <v>44</v>
      </c>
      <c r="Z51" s="18"/>
      <c r="AB51" s="1" t="s">
        <v>56</v>
      </c>
      <c r="AI51" s="71"/>
      <c r="AJ51" s="70"/>
      <c r="AK51" s="70"/>
      <c r="AL51" s="70"/>
      <c r="AM51" s="70"/>
      <c r="AN51" s="70"/>
      <c r="AO51" s="70"/>
    </row>
    <row r="52" spans="1:41" ht="13.5" customHeight="1" thickBot="1">
      <c r="A52" s="208"/>
      <c r="B52" s="208"/>
      <c r="C52" s="211"/>
      <c r="D52" s="211"/>
      <c r="E52" s="211"/>
      <c r="F52" s="211"/>
      <c r="G52" s="211"/>
      <c r="H52" s="211"/>
      <c r="I52" s="211"/>
      <c r="J52" s="211"/>
      <c r="K52" s="211"/>
      <c r="L52" s="211"/>
      <c r="M52" s="211"/>
      <c r="N52" s="211"/>
      <c r="O52" s="211"/>
      <c r="P52" s="211"/>
      <c r="Q52" s="211"/>
      <c r="R52" s="211"/>
      <c r="S52" s="171"/>
      <c r="T52" s="211"/>
      <c r="U52" s="211"/>
      <c r="V52" s="211"/>
      <c r="W52" s="3"/>
      <c r="X52" s="3"/>
      <c r="Y52" s="3"/>
      <c r="Z52" s="3"/>
      <c r="AA52" s="3"/>
      <c r="AB52" s="3"/>
      <c r="AC52" s="3"/>
      <c r="AD52" s="3"/>
      <c r="AE52" s="3"/>
      <c r="AF52" s="3"/>
      <c r="AG52" s="3"/>
      <c r="AH52" s="3"/>
      <c r="AI52" s="71"/>
      <c r="AJ52" s="54" t="s">
        <v>22</v>
      </c>
      <c r="AK52" s="312" t="s">
        <v>78</v>
      </c>
      <c r="AL52" s="313"/>
      <c r="AM52" s="313"/>
      <c r="AN52" s="314"/>
      <c r="AO52" s="70"/>
    </row>
    <row r="53" spans="1:41" ht="12.75" customHeight="1" thickTop="1">
      <c r="A53" s="206"/>
      <c r="B53" s="162"/>
      <c r="C53" s="209"/>
      <c r="D53" s="209"/>
      <c r="E53" s="209"/>
      <c r="F53" s="209"/>
      <c r="G53" s="209"/>
      <c r="H53" s="209"/>
      <c r="I53" s="209"/>
      <c r="J53" s="209"/>
      <c r="K53" s="209"/>
      <c r="L53" s="209"/>
      <c r="M53" s="209"/>
      <c r="N53" s="209"/>
      <c r="O53" s="209"/>
      <c r="P53" s="209"/>
      <c r="Q53" s="209"/>
      <c r="R53" s="210"/>
      <c r="S53" s="171"/>
      <c r="T53" s="209"/>
      <c r="U53" s="209"/>
      <c r="V53" s="209"/>
      <c r="X53" s="154"/>
      <c r="Y53" s="21"/>
      <c r="Z53" s="21"/>
      <c r="AA53" s="21"/>
      <c r="AB53" s="21"/>
      <c r="AC53" s="21"/>
      <c r="AD53" s="21"/>
      <c r="AE53" s="21"/>
      <c r="AF53" s="21"/>
      <c r="AG53" s="22"/>
      <c r="AH53" s="3"/>
      <c r="AI53" s="71"/>
      <c r="AJ53" s="54" t="s">
        <v>25</v>
      </c>
      <c r="AK53" s="54" t="s">
        <v>79</v>
      </c>
      <c r="AL53" s="54" t="s">
        <v>80</v>
      </c>
      <c r="AM53" s="54" t="s">
        <v>85</v>
      </c>
      <c r="AN53" s="54" t="s">
        <v>89</v>
      </c>
      <c r="AO53" s="70"/>
    </row>
    <row r="54" spans="1:41">
      <c r="A54" s="46"/>
      <c r="B54" s="162"/>
      <c r="C54" s="209"/>
      <c r="D54" s="209"/>
      <c r="E54" s="209"/>
      <c r="F54" s="209"/>
      <c r="G54" s="209"/>
      <c r="H54" s="209"/>
      <c r="I54" s="209"/>
      <c r="J54" s="209"/>
      <c r="K54" s="209"/>
      <c r="L54" s="209"/>
      <c r="M54" s="209"/>
      <c r="N54" s="209"/>
      <c r="O54" s="209"/>
      <c r="P54" s="209"/>
      <c r="Q54" s="209"/>
      <c r="R54" s="210"/>
      <c r="S54" s="171"/>
      <c r="T54" s="209"/>
      <c r="U54" s="209"/>
      <c r="V54" s="209"/>
      <c r="X54" s="23"/>
      <c r="Y54" s="3"/>
      <c r="Z54" s="3"/>
      <c r="AA54" s="3"/>
      <c r="AB54" s="3"/>
      <c r="AC54" s="3"/>
      <c r="AD54" s="3"/>
      <c r="AE54" s="3"/>
      <c r="AF54" s="3"/>
      <c r="AG54" s="24"/>
      <c r="AH54" s="3"/>
      <c r="AI54" s="71"/>
      <c r="AJ54" s="56" t="s">
        <v>27</v>
      </c>
      <c r="AK54" s="59">
        <f>I54</f>
        <v>0</v>
      </c>
      <c r="AL54" s="59">
        <f>K54</f>
        <v>0</v>
      </c>
      <c r="AM54" s="59">
        <f t="shared" ref="AM54:AM60" si="28">IF($U$13&gt;0,T54,0)</f>
        <v>0</v>
      </c>
      <c r="AN54" s="59">
        <f t="shared" ref="AN54:AN60" si="29">IF(E54&gt;8,8,E54)</f>
        <v>0</v>
      </c>
      <c r="AO54" s="70"/>
    </row>
    <row r="55" spans="1:41">
      <c r="A55" s="46"/>
      <c r="B55" s="162"/>
      <c r="C55" s="209"/>
      <c r="D55" s="209"/>
      <c r="E55" s="209"/>
      <c r="F55" s="209"/>
      <c r="G55" s="209"/>
      <c r="H55" s="209"/>
      <c r="I55" s="209"/>
      <c r="J55" s="209"/>
      <c r="K55" s="209"/>
      <c r="L55" s="209"/>
      <c r="M55" s="209"/>
      <c r="N55" s="209"/>
      <c r="O55" s="209"/>
      <c r="P55" s="209"/>
      <c r="Q55" s="209"/>
      <c r="R55" s="210"/>
      <c r="S55" s="171"/>
      <c r="T55" s="209"/>
      <c r="U55" s="209"/>
      <c r="V55" s="209"/>
      <c r="X55" s="23"/>
      <c r="Y55" s="33"/>
      <c r="Z55" s="33"/>
      <c r="AA55" s="33"/>
      <c r="AB55" s="33"/>
      <c r="AC55" s="33"/>
      <c r="AD55" s="33"/>
      <c r="AE55" s="33"/>
      <c r="AF55" s="34"/>
      <c r="AG55" s="24"/>
      <c r="AH55" s="4"/>
      <c r="AI55" s="71"/>
      <c r="AJ55" s="56" t="s">
        <v>28</v>
      </c>
      <c r="AK55" s="59">
        <f t="shared" ref="AK55:AK60" si="30">I55</f>
        <v>0</v>
      </c>
      <c r="AL55" s="59">
        <f t="shared" ref="AL55:AL60" si="31">K55</f>
        <v>0</v>
      </c>
      <c r="AM55" s="59">
        <f t="shared" si="28"/>
        <v>0</v>
      </c>
      <c r="AN55" s="59">
        <f t="shared" si="29"/>
        <v>0</v>
      </c>
      <c r="AO55" s="70"/>
    </row>
    <row r="56" spans="1:41">
      <c r="A56" s="46"/>
      <c r="B56" s="162"/>
      <c r="C56" s="209"/>
      <c r="D56" s="209"/>
      <c r="E56" s="209"/>
      <c r="F56" s="209"/>
      <c r="G56" s="209"/>
      <c r="H56" s="209"/>
      <c r="I56" s="209"/>
      <c r="J56" s="209"/>
      <c r="K56" s="209"/>
      <c r="L56" s="209"/>
      <c r="M56" s="209"/>
      <c r="N56" s="209"/>
      <c r="O56" s="209"/>
      <c r="P56" s="209"/>
      <c r="Q56" s="209"/>
      <c r="R56" s="210"/>
      <c r="S56" s="171"/>
      <c r="T56" s="209"/>
      <c r="U56" s="209"/>
      <c r="V56" s="209"/>
      <c r="X56" s="23"/>
      <c r="Y56" s="3" t="s">
        <v>37</v>
      </c>
      <c r="Z56" s="3"/>
      <c r="AA56" s="3"/>
      <c r="AB56" s="3"/>
      <c r="AC56" s="3"/>
      <c r="AD56" s="3"/>
      <c r="AE56" s="3" t="s">
        <v>26</v>
      </c>
      <c r="AF56" s="3"/>
      <c r="AG56" s="24"/>
      <c r="AH56" s="4"/>
      <c r="AI56" s="71"/>
      <c r="AJ56" s="56" t="s">
        <v>29</v>
      </c>
      <c r="AK56" s="59">
        <f t="shared" si="30"/>
        <v>0</v>
      </c>
      <c r="AL56" s="59">
        <f t="shared" si="31"/>
        <v>0</v>
      </c>
      <c r="AM56" s="59">
        <f t="shared" si="28"/>
        <v>0</v>
      </c>
      <c r="AN56" s="59">
        <f t="shared" si="29"/>
        <v>0</v>
      </c>
      <c r="AO56" s="70"/>
    </row>
    <row r="57" spans="1:41" ht="12.75" customHeight="1">
      <c r="A57" s="46"/>
      <c r="B57" s="162"/>
      <c r="C57" s="209"/>
      <c r="D57" s="209"/>
      <c r="E57" s="209"/>
      <c r="F57" s="209"/>
      <c r="G57" s="209"/>
      <c r="H57" s="209"/>
      <c r="I57" s="209"/>
      <c r="J57" s="209"/>
      <c r="K57" s="209"/>
      <c r="L57" s="209"/>
      <c r="M57" s="209"/>
      <c r="N57" s="209"/>
      <c r="O57" s="209"/>
      <c r="P57" s="209"/>
      <c r="Q57" s="209"/>
      <c r="R57" s="210"/>
      <c r="S57" s="171"/>
      <c r="T57" s="209"/>
      <c r="U57" s="209"/>
      <c r="V57" s="209"/>
      <c r="X57" s="23"/>
      <c r="Y57" s="375" t="s">
        <v>82</v>
      </c>
      <c r="Z57" s="375"/>
      <c r="AA57" s="375"/>
      <c r="AB57" s="375"/>
      <c r="AC57" s="375"/>
      <c r="AD57" s="375"/>
      <c r="AE57" s="375"/>
      <c r="AF57" s="375"/>
      <c r="AG57" s="25"/>
      <c r="AH57" s="3"/>
      <c r="AI57" s="71"/>
      <c r="AJ57" s="56" t="s">
        <v>30</v>
      </c>
      <c r="AK57" s="59">
        <f t="shared" si="30"/>
        <v>0</v>
      </c>
      <c r="AL57" s="59">
        <f t="shared" si="31"/>
        <v>0</v>
      </c>
      <c r="AM57" s="59">
        <f t="shared" si="28"/>
        <v>0</v>
      </c>
      <c r="AN57" s="59">
        <f t="shared" si="29"/>
        <v>0</v>
      </c>
      <c r="AO57" s="70"/>
    </row>
    <row r="58" spans="1:41" ht="12.75" customHeight="1">
      <c r="A58" s="46"/>
      <c r="B58" s="162"/>
      <c r="C58" s="209"/>
      <c r="D58" s="209"/>
      <c r="E58" s="209"/>
      <c r="F58" s="209"/>
      <c r="G58" s="209"/>
      <c r="H58" s="209"/>
      <c r="I58" s="209"/>
      <c r="J58" s="209"/>
      <c r="K58" s="209"/>
      <c r="L58" s="209"/>
      <c r="M58" s="209"/>
      <c r="N58" s="209"/>
      <c r="O58" s="209"/>
      <c r="P58" s="209"/>
      <c r="Q58" s="209"/>
      <c r="R58" s="210"/>
      <c r="S58" s="171"/>
      <c r="T58" s="209"/>
      <c r="U58" s="209"/>
      <c r="V58" s="209"/>
      <c r="X58" s="23"/>
      <c r="Y58" s="375"/>
      <c r="Z58" s="375"/>
      <c r="AA58" s="375"/>
      <c r="AB58" s="375"/>
      <c r="AC58" s="375"/>
      <c r="AD58" s="375"/>
      <c r="AE58" s="375"/>
      <c r="AF58" s="375"/>
      <c r="AG58" s="25"/>
      <c r="AH58" s="3"/>
      <c r="AI58" s="71"/>
      <c r="AJ58" s="56" t="s">
        <v>31</v>
      </c>
      <c r="AK58" s="59">
        <f t="shared" si="30"/>
        <v>0</v>
      </c>
      <c r="AL58" s="59">
        <f t="shared" si="31"/>
        <v>0</v>
      </c>
      <c r="AM58" s="59">
        <f t="shared" si="28"/>
        <v>0</v>
      </c>
      <c r="AN58" s="59">
        <f t="shared" si="29"/>
        <v>0</v>
      </c>
      <c r="AO58" s="70"/>
    </row>
    <row r="59" spans="1:41">
      <c r="A59" s="46"/>
      <c r="B59" s="162"/>
      <c r="C59" s="209"/>
      <c r="D59" s="209"/>
      <c r="E59" s="209"/>
      <c r="F59" s="209"/>
      <c r="G59" s="209"/>
      <c r="H59" s="209"/>
      <c r="I59" s="209"/>
      <c r="J59" s="209"/>
      <c r="K59" s="209"/>
      <c r="L59" s="209"/>
      <c r="M59" s="209"/>
      <c r="N59" s="209"/>
      <c r="O59" s="209"/>
      <c r="P59" s="209"/>
      <c r="Q59" s="209"/>
      <c r="R59" s="210"/>
      <c r="S59" s="171"/>
      <c r="T59" s="209"/>
      <c r="U59" s="209"/>
      <c r="V59" s="209"/>
      <c r="X59" s="23"/>
      <c r="Y59" s="3"/>
      <c r="Z59" s="3"/>
      <c r="AA59" s="3"/>
      <c r="AB59" s="3"/>
      <c r="AC59" s="3"/>
      <c r="AD59" s="3"/>
      <c r="AE59" s="3"/>
      <c r="AF59" s="3"/>
      <c r="AG59" s="24"/>
      <c r="AH59" s="3"/>
      <c r="AI59" s="71"/>
      <c r="AJ59" s="56" t="s">
        <v>32</v>
      </c>
      <c r="AK59" s="59">
        <f t="shared" si="30"/>
        <v>0</v>
      </c>
      <c r="AL59" s="59">
        <f t="shared" si="31"/>
        <v>0</v>
      </c>
      <c r="AM59" s="59">
        <f t="shared" si="28"/>
        <v>0</v>
      </c>
      <c r="AN59" s="59">
        <f t="shared" si="29"/>
        <v>0</v>
      </c>
      <c r="AO59" s="70"/>
    </row>
    <row r="60" spans="1:41">
      <c r="A60" s="46"/>
      <c r="B60" s="162"/>
      <c r="C60" s="209"/>
      <c r="D60" s="209"/>
      <c r="E60" s="209"/>
      <c r="F60" s="209"/>
      <c r="G60" s="209"/>
      <c r="H60" s="209"/>
      <c r="I60" s="209"/>
      <c r="J60" s="209"/>
      <c r="K60" s="209"/>
      <c r="L60" s="209"/>
      <c r="M60" s="209"/>
      <c r="N60" s="209"/>
      <c r="O60" s="209"/>
      <c r="P60" s="209"/>
      <c r="Q60" s="209"/>
      <c r="R60" s="210"/>
      <c r="S60" s="171"/>
      <c r="T60" s="209"/>
      <c r="U60" s="209"/>
      <c r="V60" s="209"/>
      <c r="X60" s="23"/>
      <c r="Y60" s="3"/>
      <c r="Z60" s="3"/>
      <c r="AA60" s="3"/>
      <c r="AB60" s="3"/>
      <c r="AC60" s="3"/>
      <c r="AD60" s="3"/>
      <c r="AE60" s="3"/>
      <c r="AF60" s="3"/>
      <c r="AG60" s="24"/>
      <c r="AH60" s="3"/>
      <c r="AI60" s="71"/>
      <c r="AJ60" s="56" t="s">
        <v>33</v>
      </c>
      <c r="AK60" s="59">
        <f t="shared" si="30"/>
        <v>0</v>
      </c>
      <c r="AL60" s="59">
        <f t="shared" si="31"/>
        <v>0</v>
      </c>
      <c r="AM60" s="59">
        <f t="shared" si="28"/>
        <v>0</v>
      </c>
      <c r="AN60" s="59">
        <f t="shared" si="29"/>
        <v>0</v>
      </c>
      <c r="AO60" s="70"/>
    </row>
    <row r="61" spans="1:41">
      <c r="A61" s="208"/>
      <c r="B61" s="162"/>
      <c r="C61" s="209"/>
      <c r="D61" s="209"/>
      <c r="E61" s="209"/>
      <c r="F61" s="209"/>
      <c r="G61" s="209"/>
      <c r="H61" s="209"/>
      <c r="I61" s="209"/>
      <c r="J61" s="209"/>
      <c r="K61" s="209"/>
      <c r="L61" s="209"/>
      <c r="M61" s="209"/>
      <c r="N61" s="209"/>
      <c r="O61" s="209"/>
      <c r="P61" s="209"/>
      <c r="Q61" s="209"/>
      <c r="R61" s="210"/>
      <c r="S61" s="171"/>
      <c r="T61" s="209"/>
      <c r="U61" s="209"/>
      <c r="V61" s="209"/>
      <c r="X61" s="23"/>
      <c r="Y61" s="377"/>
      <c r="Z61" s="377"/>
      <c r="AA61" s="377"/>
      <c r="AB61" s="377"/>
      <c r="AC61" s="377"/>
      <c r="AD61" s="377"/>
      <c r="AE61" s="33"/>
      <c r="AF61" s="33"/>
      <c r="AG61" s="24"/>
      <c r="AH61" s="3"/>
      <c r="AI61" s="71"/>
      <c r="AJ61" s="56" t="s">
        <v>34</v>
      </c>
      <c r="AK61" s="207">
        <f>SUM(AK54:AK60)</f>
        <v>0</v>
      </c>
      <c r="AL61" s="207">
        <f t="shared" ref="AL61:AN61" si="32">SUM(AL54:AL60)</f>
        <v>0</v>
      </c>
      <c r="AM61" s="207">
        <f t="shared" si="32"/>
        <v>0</v>
      </c>
      <c r="AN61" s="207">
        <f t="shared" si="32"/>
        <v>0</v>
      </c>
      <c r="AO61" s="70"/>
    </row>
    <row r="62" spans="1:41">
      <c r="X62" s="23"/>
      <c r="Y62" s="1" t="s">
        <v>83</v>
      </c>
      <c r="Z62" s="1"/>
      <c r="AA62" s="1"/>
      <c r="AB62" s="1"/>
      <c r="AC62" s="1"/>
      <c r="AD62" s="1"/>
      <c r="AE62" s="3" t="s">
        <v>26</v>
      </c>
      <c r="AF62" s="3"/>
      <c r="AG62" s="24"/>
      <c r="AH62" s="3"/>
      <c r="AI62" s="71"/>
      <c r="AJ62" s="70"/>
      <c r="AK62" s="70"/>
      <c r="AL62" s="70"/>
      <c r="AM62" s="70"/>
      <c r="AN62" s="70"/>
      <c r="AO62" s="70"/>
    </row>
    <row r="63" spans="1:41">
      <c r="A63" s="378" t="s">
        <v>45</v>
      </c>
      <c r="B63" s="378"/>
      <c r="C63" s="378"/>
      <c r="D63" s="378"/>
      <c r="E63" s="378"/>
      <c r="F63" s="378"/>
      <c r="G63" s="378"/>
      <c r="H63" s="378"/>
      <c r="I63" s="378"/>
      <c r="J63" s="378"/>
      <c r="K63" s="378"/>
      <c r="L63" s="378"/>
      <c r="M63" s="378"/>
      <c r="N63" s="378"/>
      <c r="O63" s="378"/>
      <c r="P63" s="378"/>
      <c r="Q63" s="378"/>
      <c r="R63" s="378"/>
      <c r="X63" s="23"/>
      <c r="Y63" s="3"/>
      <c r="Z63" s="3"/>
      <c r="AA63" s="3"/>
      <c r="AB63" s="3"/>
      <c r="AC63" s="3"/>
      <c r="AD63" s="3"/>
      <c r="AE63" s="3"/>
      <c r="AF63" s="3"/>
      <c r="AG63" s="24"/>
      <c r="AH63" s="3"/>
      <c r="AI63" s="76"/>
      <c r="AJ63" s="77"/>
      <c r="AK63" s="77"/>
      <c r="AL63" s="77"/>
      <c r="AM63" s="77"/>
      <c r="AN63" s="77"/>
      <c r="AO63" s="77"/>
    </row>
    <row r="64" spans="1:41" ht="13.5" thickBot="1">
      <c r="A64" s="373" t="s">
        <v>67</v>
      </c>
      <c r="B64" s="373"/>
      <c r="C64" s="373"/>
      <c r="D64" s="373"/>
      <c r="E64" s="373"/>
      <c r="F64" s="373"/>
      <c r="G64" s="373"/>
      <c r="H64" s="373"/>
      <c r="I64" s="373"/>
      <c r="J64" s="373"/>
      <c r="K64" s="373"/>
      <c r="L64" s="373"/>
      <c r="M64" s="373"/>
      <c r="N64" s="373"/>
      <c r="O64" s="373"/>
      <c r="P64" s="373"/>
      <c r="Q64" s="373"/>
      <c r="R64" s="373"/>
      <c r="X64" s="26"/>
      <c r="Y64" s="27"/>
      <c r="Z64" s="27"/>
      <c r="AA64" s="27"/>
      <c r="AB64" s="27"/>
      <c r="AC64" s="27"/>
      <c r="AD64" s="27"/>
      <c r="AE64" s="27"/>
      <c r="AF64" s="27"/>
      <c r="AG64" s="28"/>
    </row>
    <row r="65" spans="1:33" ht="13.5" thickTop="1">
      <c r="A65" s="29"/>
      <c r="B65" s="2" t="s">
        <v>71</v>
      </c>
      <c r="E65" s="108"/>
      <c r="F65" s="153" t="s">
        <v>252</v>
      </c>
      <c r="G65" s="108"/>
      <c r="H65" s="108"/>
      <c r="I65" s="108"/>
      <c r="J65" s="108"/>
      <c r="T65" s="3"/>
      <c r="U65" s="3"/>
      <c r="V65" s="3"/>
      <c r="W65" s="3"/>
      <c r="X65" s="3"/>
      <c r="Y65" s="3"/>
      <c r="Z65" s="3"/>
      <c r="AA65" s="3"/>
      <c r="AB65" s="3"/>
      <c r="AC65" s="3"/>
      <c r="AD65" s="3"/>
      <c r="AE65" s="3"/>
      <c r="AF65" s="3"/>
      <c r="AG65" s="3"/>
    </row>
  </sheetData>
  <sheetProtection sheet="1" selectLockedCells="1"/>
  <protectedRanges>
    <protectedRange sqref="Y4 Y7 AD4 AB10 AE10 C6:C12 AD7:AF7 AH14 C18:C24 C30:C36 C42:C48 C54:C60" name="Range1"/>
    <protectedRange sqref="AE27 AB13 AG13" name="Range1_2"/>
  </protectedRanges>
  <mergeCells count="87">
    <mergeCell ref="A4:B4"/>
    <mergeCell ref="C4:H4"/>
    <mergeCell ref="I4:J4"/>
    <mergeCell ref="K4:R4"/>
    <mergeCell ref="Y4:AB4"/>
    <mergeCell ref="T4:V4"/>
    <mergeCell ref="Y10:Z10"/>
    <mergeCell ref="AB10:AC10"/>
    <mergeCell ref="AE10:AF10"/>
    <mergeCell ref="AJ2:AL2"/>
    <mergeCell ref="Y3:AB3"/>
    <mergeCell ref="AD3:AF3"/>
    <mergeCell ref="AD4:AF4"/>
    <mergeCell ref="AK4:AN4"/>
    <mergeCell ref="AE9:AF9"/>
    <mergeCell ref="Q5:R5"/>
    <mergeCell ref="Y6:AB6"/>
    <mergeCell ref="Y7:AB7"/>
    <mergeCell ref="Y9:Z9"/>
    <mergeCell ref="AB9:AC9"/>
    <mergeCell ref="A16:B16"/>
    <mergeCell ref="C16:H16"/>
    <mergeCell ref="I16:J16"/>
    <mergeCell ref="K16:R16"/>
    <mergeCell ref="Y16:AA16"/>
    <mergeCell ref="T16:V16"/>
    <mergeCell ref="Z26:AC26"/>
    <mergeCell ref="AK16:AN16"/>
    <mergeCell ref="Q17:R17"/>
    <mergeCell ref="Y17:AA17"/>
    <mergeCell ref="AD17:AE17"/>
    <mergeCell ref="Z22:AC22"/>
    <mergeCell ref="Z23:AC23"/>
    <mergeCell ref="Z24:AC24"/>
    <mergeCell ref="Z25:AC25"/>
    <mergeCell ref="AD16:AE16"/>
    <mergeCell ref="Z21:AC21"/>
    <mergeCell ref="Z27:AC27"/>
    <mergeCell ref="A28:B28"/>
    <mergeCell ref="C28:H28"/>
    <mergeCell ref="I28:J28"/>
    <mergeCell ref="K28:R28"/>
    <mergeCell ref="Z28:AC28"/>
    <mergeCell ref="T28:V28"/>
    <mergeCell ref="Z38:AC38"/>
    <mergeCell ref="AK28:AN28"/>
    <mergeCell ref="Q29:R29"/>
    <mergeCell ref="Z29:AC29"/>
    <mergeCell ref="Z30:AC30"/>
    <mergeCell ref="Z31:AC31"/>
    <mergeCell ref="Z32:AC32"/>
    <mergeCell ref="Z33:AC33"/>
    <mergeCell ref="Z34:AC34"/>
    <mergeCell ref="Z35:AC35"/>
    <mergeCell ref="Z36:AC36"/>
    <mergeCell ref="Z37:AC37"/>
    <mergeCell ref="Z39:AC39"/>
    <mergeCell ref="A40:B40"/>
    <mergeCell ref="C40:H40"/>
    <mergeCell ref="I40:J40"/>
    <mergeCell ref="K40:R40"/>
    <mergeCell ref="Z40:AC40"/>
    <mergeCell ref="T40:V40"/>
    <mergeCell ref="A64:R64"/>
    <mergeCell ref="AK52:AN52"/>
    <mergeCell ref="Y57:AF58"/>
    <mergeCell ref="Y61:AD61"/>
    <mergeCell ref="A63:R63"/>
    <mergeCell ref="Z46:AC46"/>
    <mergeCell ref="Z47:AC47"/>
    <mergeCell ref="Z48:AC48"/>
    <mergeCell ref="Z49:AC49"/>
    <mergeCell ref="Z50:AA50"/>
    <mergeCell ref="AK40:AN40"/>
    <mergeCell ref="Q41:R41"/>
    <mergeCell ref="Z41:AC41"/>
    <mergeCell ref="Z42:AC42"/>
    <mergeCell ref="Z43:AC43"/>
    <mergeCell ref="Y12:AB12"/>
    <mergeCell ref="AD12:AF12"/>
    <mergeCell ref="Y13:AA13"/>
    <mergeCell ref="AD13:AE13"/>
    <mergeCell ref="Y19:AF19"/>
    <mergeCell ref="Y15:AA15"/>
    <mergeCell ref="AD15:AE15"/>
    <mergeCell ref="Y14:AA14"/>
    <mergeCell ref="AD14:AE14"/>
  </mergeCells>
  <conditionalFormatting sqref="B18:B24 B30:B36 B54:B60 B6:B12 B42:B48">
    <cfRule type="cellIs" dxfId="269" priority="58" stopIfTrue="1" operator="equal">
      <formula>0</formula>
    </cfRule>
  </conditionalFormatting>
  <conditionalFormatting sqref="C13:H13 C25:H25 C37:H37 C49:H49 L25:Q25 L37:Q37 L49:Q49 J13 L13:Q13">
    <cfRule type="cellIs" dxfId="268" priority="57" stopIfTrue="1" operator="equal">
      <formula>0</formula>
    </cfRule>
  </conditionalFormatting>
  <conditionalFormatting sqref="J25">
    <cfRule type="cellIs" dxfId="267" priority="46" stopIfTrue="1" operator="equal">
      <formula>0</formula>
    </cfRule>
  </conditionalFormatting>
  <conditionalFormatting sqref="J37">
    <cfRule type="cellIs" dxfId="266" priority="45" stopIfTrue="1" operator="equal">
      <formula>0</formula>
    </cfRule>
  </conditionalFormatting>
  <conditionalFormatting sqref="J49">
    <cfRule type="cellIs" dxfId="265" priority="44" stopIfTrue="1" operator="equal">
      <formula>0</formula>
    </cfRule>
  </conditionalFormatting>
  <conditionalFormatting sqref="K25 K37 K49 K13">
    <cfRule type="cellIs" dxfId="264" priority="42" stopIfTrue="1" operator="equal">
      <formula>0</formula>
    </cfRule>
  </conditionalFormatting>
  <conditionalFormatting sqref="I13">
    <cfRule type="cellIs" dxfId="263" priority="41" stopIfTrue="1" operator="equal">
      <formula>0</formula>
    </cfRule>
  </conditionalFormatting>
  <conditionalFormatting sqref="I49">
    <cfRule type="cellIs" dxfId="262" priority="38" stopIfTrue="1" operator="equal">
      <formula>0</formula>
    </cfRule>
  </conditionalFormatting>
  <conditionalFormatting sqref="B61">
    <cfRule type="cellIs" dxfId="261" priority="36" stopIfTrue="1" operator="equal">
      <formula>0</formula>
    </cfRule>
  </conditionalFormatting>
  <conditionalFormatting sqref="B53">
    <cfRule type="cellIs" dxfId="260" priority="35" stopIfTrue="1" operator="equal">
      <formula>0</formula>
    </cfRule>
  </conditionalFormatting>
  <conditionalFormatting sqref="T13:V13">
    <cfRule type="cellIs" dxfId="259" priority="34" stopIfTrue="1" operator="equal">
      <formula>0</formula>
    </cfRule>
  </conditionalFormatting>
  <conditionalFormatting sqref="T25:V25">
    <cfRule type="cellIs" dxfId="258" priority="33" stopIfTrue="1" operator="equal">
      <formula>0</formula>
    </cfRule>
  </conditionalFormatting>
  <conditionalFormatting sqref="T37:V37">
    <cfRule type="cellIs" dxfId="257" priority="32" stopIfTrue="1" operator="equal">
      <formula>0</formula>
    </cfRule>
  </conditionalFormatting>
  <conditionalFormatting sqref="T49:V49">
    <cfRule type="cellIs" dxfId="256" priority="31" stopIfTrue="1" operator="equal">
      <formula>0</formula>
    </cfRule>
  </conditionalFormatting>
  <conditionalFormatting sqref="I37">
    <cfRule type="cellIs" dxfId="255" priority="20" stopIfTrue="1" operator="equal">
      <formula>0</formula>
    </cfRule>
  </conditionalFormatting>
  <conditionalFormatting sqref="I25">
    <cfRule type="cellIs" dxfId="254" priority="22" stopIfTrue="1" operator="equal">
      <formula>0</formula>
    </cfRule>
  </conditionalFormatting>
  <conditionalFormatting sqref="AB17">
    <cfRule type="cellIs" dxfId="253" priority="10" stopIfTrue="1" operator="lessThan">
      <formula>0</formula>
    </cfRule>
  </conditionalFormatting>
  <conditionalFormatting sqref="AE21:AF25 AE48:AF48 AE28:AF35 AF26 AE38:AF43 AE45:AF46">
    <cfRule type="cellIs" dxfId="252" priority="9" stopIfTrue="1" operator="equal">
      <formula>0</formula>
    </cfRule>
  </conditionalFormatting>
  <conditionalFormatting sqref="AE47:AF47">
    <cfRule type="cellIs" dxfId="251" priority="8" stopIfTrue="1" operator="equal">
      <formula>0</formula>
    </cfRule>
  </conditionalFormatting>
  <conditionalFormatting sqref="AE50:AF50">
    <cfRule type="cellIs" dxfId="250" priority="7" stopIfTrue="1" operator="equal">
      <formula>0</formula>
    </cfRule>
  </conditionalFormatting>
  <conditionalFormatting sqref="AE45:AF45">
    <cfRule type="expression" dxfId="249" priority="6" stopIfTrue="1">
      <formula>$AE$45:$AF$45=0</formula>
    </cfRule>
  </conditionalFormatting>
  <conditionalFormatting sqref="AE36:AF36">
    <cfRule type="cellIs" dxfId="248" priority="5" stopIfTrue="1" operator="equal">
      <formula>0</formula>
    </cfRule>
  </conditionalFormatting>
  <conditionalFormatting sqref="AE36:AF36">
    <cfRule type="expression" dxfId="247" priority="4" stopIfTrue="1">
      <formula>$AE$45:$AF$45=0</formula>
    </cfRule>
  </conditionalFormatting>
  <conditionalFormatting sqref="AE49:AF49">
    <cfRule type="cellIs" dxfId="246" priority="3" stopIfTrue="1" operator="equal">
      <formula>0</formula>
    </cfRule>
  </conditionalFormatting>
  <conditionalFormatting sqref="AE26">
    <cfRule type="cellIs" dxfId="245" priority="2" stopIfTrue="1" operator="equal">
      <formula>0</formula>
    </cfRule>
  </conditionalFormatting>
  <conditionalFormatting sqref="AE44:AF44">
    <cfRule type="cellIs" dxfId="244" priority="1" stopIfTrue="1" operator="equal">
      <formula>0</formula>
    </cfRule>
  </conditionalFormatting>
  <dataValidations count="6">
    <dataValidation allowBlank="1" showInputMessage="1" sqref="AB10"/>
    <dataValidation type="decimal" allowBlank="1" showInputMessage="1" showErrorMessage="1" sqref="AH14 AE27 AB13 AG13">
      <formula1>0</formula1>
      <formula2>300</formula2>
    </dataValidation>
    <dataValidation type="decimal" allowBlank="1" showInputMessage="1" showErrorMessage="1" sqref="AD7">
      <formula1>0</formula1>
      <formula2>2</formula2>
    </dataValidation>
    <dataValidation type="decimal" allowBlank="1" showInputMessage="1" showErrorMessage="1" errorTitle="Invalid Data Type" error="Please enter a number between 0 and 24." sqref="C18:C24 C42:C48 C30:C36 C6:C12 C54:C60">
      <formula1>0</formula1>
      <formula2>24</formula2>
    </dataValidation>
    <dataValidation type="date" allowBlank="1" showInputMessage="1" sqref="AE10">
      <formula1>1</formula1>
      <formula2>73050</formula2>
    </dataValidation>
    <dataValidation type="list" allowBlank="1" showInputMessage="1" showErrorMessage="1" sqref="R54:R60">
      <formula1>$B$18:$B$24</formula1>
    </dataValidation>
  </dataValidations>
  <hyperlinks>
    <hyperlink ref="F65" r:id="rId1" display="http://web.uncg.edu/hrs/PolicyManuals/StaffManual/Section5/"/>
  </hyperlinks>
  <printOptions horizontalCentered="1" verticalCentered="1"/>
  <pageMargins left="0.25" right="0.25" top="0.25" bottom="0.25" header="0.3" footer="0.3"/>
  <pageSetup scale="56" orientation="landscape" r:id="rId2"/>
  <headerFooter alignWithMargins="0">
    <oddHeader>&amp;C&amp;"Arial,Bold"&amp;11The University of North Carolina at Greensboro 
Monthly Time &amp; Leave Record 
For SHRA Non-Exempt Employees</oddHeader>
    <oddFooter>&amp;L&amp;"Arial,Italic"rv: 12/4/2017</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Validation!$B$18:$B$24</xm:f>
          </x14:formula1>
          <xm:sqref>R6:R12 R18:R24 R30:R36 R42:R48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3" tint="0.79998168889431442"/>
    <pageSetUpPr fitToPage="1"/>
  </sheetPr>
  <dimension ref="A2:AP65"/>
  <sheetViews>
    <sheetView showGridLines="0" zoomScale="80" zoomScaleNormal="80" zoomScalePageLayoutView="70" workbookViewId="0">
      <selection activeCell="M60" sqref="M60"/>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33" t="s">
        <v>103</v>
      </c>
      <c r="AK2" s="333"/>
      <c r="AL2" s="333"/>
      <c r="AM2" s="226"/>
      <c r="AN2" s="66"/>
      <c r="AO2" s="66"/>
    </row>
    <row r="3" spans="1:42" ht="13.5" thickBot="1">
      <c r="A3" s="3"/>
      <c r="B3" s="3"/>
      <c r="C3" s="3"/>
      <c r="D3" s="3"/>
      <c r="E3" s="3"/>
      <c r="F3" s="3"/>
      <c r="G3" s="3"/>
      <c r="H3" s="1"/>
      <c r="I3" s="110"/>
      <c r="J3" s="45"/>
      <c r="K3" s="3"/>
      <c r="L3" s="3"/>
      <c r="M3" s="3"/>
      <c r="N3" s="109"/>
      <c r="O3" s="109"/>
      <c r="P3" s="109"/>
      <c r="Q3" s="46"/>
      <c r="R3" s="3"/>
      <c r="S3" s="1"/>
      <c r="Y3" s="328" t="s">
        <v>16</v>
      </c>
      <c r="Z3" s="328"/>
      <c r="AA3" s="328"/>
      <c r="AB3" s="328"/>
      <c r="AC3" s="19"/>
      <c r="AD3" s="328" t="s">
        <v>17</v>
      </c>
      <c r="AE3" s="328"/>
      <c r="AF3" s="328"/>
      <c r="AG3" s="19"/>
      <c r="AH3" s="19"/>
      <c r="AI3" s="67"/>
      <c r="AJ3" s="68"/>
      <c r="AK3" s="69"/>
      <c r="AL3" s="69"/>
      <c r="AM3" s="69"/>
      <c r="AN3" s="70"/>
      <c r="AO3" s="70"/>
    </row>
    <row r="4" spans="1:42" ht="12.75" customHeight="1" thickTop="1">
      <c r="A4" s="334" t="s">
        <v>22</v>
      </c>
      <c r="B4" s="334"/>
      <c r="C4" s="335" t="s">
        <v>185</v>
      </c>
      <c r="D4" s="336"/>
      <c r="E4" s="336"/>
      <c r="F4" s="336"/>
      <c r="G4" s="336"/>
      <c r="H4" s="337"/>
      <c r="I4" s="338" t="s">
        <v>184</v>
      </c>
      <c r="J4" s="339"/>
      <c r="K4" s="340" t="s">
        <v>104</v>
      </c>
      <c r="L4" s="341"/>
      <c r="M4" s="341"/>
      <c r="N4" s="341"/>
      <c r="O4" s="341"/>
      <c r="P4" s="341"/>
      <c r="Q4" s="341"/>
      <c r="R4" s="342"/>
      <c r="S4" s="48"/>
      <c r="T4" s="343" t="s">
        <v>115</v>
      </c>
      <c r="U4" s="344"/>
      <c r="V4" s="345"/>
      <c r="Y4" s="316" t="str">
        <f>'Timesheet Setup'!G7</f>
        <v xml:space="preserve">Spiro </v>
      </c>
      <c r="Z4" s="317"/>
      <c r="AA4" s="317"/>
      <c r="AB4" s="318"/>
      <c r="AC4" s="3"/>
      <c r="AD4" s="316">
        <f>'Timesheet Setup'!G9</f>
        <v>123456789</v>
      </c>
      <c r="AE4" s="317"/>
      <c r="AF4" s="318"/>
      <c r="AG4" s="3"/>
      <c r="AH4" s="3"/>
      <c r="AI4" s="67"/>
      <c r="AJ4" s="54" t="s">
        <v>22</v>
      </c>
      <c r="AK4" s="312" t="s">
        <v>78</v>
      </c>
      <c r="AL4" s="313"/>
      <c r="AM4" s="313"/>
      <c r="AN4" s="314"/>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12" t="s">
        <v>94</v>
      </c>
      <c r="R5" s="314"/>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42792</v>
      </c>
      <c r="C6" s="58"/>
      <c r="D6" s="102"/>
      <c r="E6" s="102"/>
      <c r="F6" s="102"/>
      <c r="G6" s="102"/>
      <c r="H6" s="192"/>
      <c r="I6" s="113"/>
      <c r="J6" s="105"/>
      <c r="K6" s="102"/>
      <c r="L6" s="103"/>
      <c r="M6" s="102"/>
      <c r="N6" s="102"/>
      <c r="O6" s="102"/>
      <c r="P6" s="102"/>
      <c r="Q6" s="102"/>
      <c r="R6" s="104"/>
      <c r="S6" s="6"/>
      <c r="T6" s="113"/>
      <c r="U6" s="230"/>
      <c r="V6" s="228"/>
      <c r="Y6" s="315" t="s">
        <v>55</v>
      </c>
      <c r="Z6" s="315"/>
      <c r="AA6" s="315"/>
      <c r="AB6" s="315"/>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42793</v>
      </c>
      <c r="C7" s="58"/>
      <c r="D7" s="102"/>
      <c r="E7" s="102"/>
      <c r="F7" s="102"/>
      <c r="G7" s="102"/>
      <c r="H7" s="192"/>
      <c r="I7" s="113"/>
      <c r="J7" s="105"/>
      <c r="K7" s="102"/>
      <c r="L7" s="103"/>
      <c r="M7" s="102"/>
      <c r="N7" s="102"/>
      <c r="O7" s="102"/>
      <c r="P7" s="102"/>
      <c r="Q7" s="102"/>
      <c r="R7" s="104"/>
      <c r="S7" s="6"/>
      <c r="T7" s="113"/>
      <c r="U7" s="230"/>
      <c r="V7" s="228"/>
      <c r="Y7" s="316">
        <f>'Timesheet Setup'!G11</f>
        <v>58401</v>
      </c>
      <c r="Z7" s="317"/>
      <c r="AA7" s="317"/>
      <c r="AB7" s="318"/>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42794</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42795</v>
      </c>
      <c r="C9" s="58"/>
      <c r="D9" s="102"/>
      <c r="E9" s="102"/>
      <c r="F9" s="102"/>
      <c r="G9" s="102"/>
      <c r="H9" s="192"/>
      <c r="I9" s="113"/>
      <c r="J9" s="105"/>
      <c r="K9" s="102"/>
      <c r="L9" s="103"/>
      <c r="M9" s="102"/>
      <c r="N9" s="102"/>
      <c r="O9" s="102"/>
      <c r="P9" s="102"/>
      <c r="Q9" s="102"/>
      <c r="R9" s="104"/>
      <c r="S9" s="6"/>
      <c r="T9" s="113"/>
      <c r="U9" s="230"/>
      <c r="V9" s="228"/>
      <c r="Y9" s="327" t="s">
        <v>92</v>
      </c>
      <c r="Z9" s="327"/>
      <c r="AA9" s="3"/>
      <c r="AB9" s="328" t="s">
        <v>75</v>
      </c>
      <c r="AC9" s="328"/>
      <c r="AD9" s="3"/>
      <c r="AE9" s="328" t="s">
        <v>76</v>
      </c>
      <c r="AF9" s="328"/>
      <c r="AG9" s="3"/>
      <c r="AH9" s="3"/>
      <c r="AI9" s="72"/>
      <c r="AJ9" s="56" t="s">
        <v>30</v>
      </c>
      <c r="AK9" s="59">
        <f t="shared" si="2"/>
        <v>0</v>
      </c>
      <c r="AL9" s="59">
        <f t="shared" si="3"/>
        <v>0</v>
      </c>
      <c r="AM9" s="59">
        <f t="shared" si="0"/>
        <v>0</v>
      </c>
      <c r="AN9" s="59">
        <f t="shared" si="1"/>
        <v>0</v>
      </c>
      <c r="AO9" s="70"/>
    </row>
    <row r="10" spans="1:42">
      <c r="A10" s="56" t="s">
        <v>31</v>
      </c>
      <c r="B10" s="57">
        <f>IF(WEEKDAY($AB$10)=5,$AB$10,IF(B9&lt;&gt;0,B9+1,0))</f>
        <v>42796</v>
      </c>
      <c r="C10" s="58"/>
      <c r="D10" s="102"/>
      <c r="E10" s="102"/>
      <c r="F10" s="102"/>
      <c r="G10" s="102"/>
      <c r="H10" s="192"/>
      <c r="I10" s="113"/>
      <c r="J10" s="105"/>
      <c r="K10" s="102"/>
      <c r="L10" s="103"/>
      <c r="M10" s="102"/>
      <c r="N10" s="102"/>
      <c r="O10" s="102"/>
      <c r="P10" s="102"/>
      <c r="Q10" s="102"/>
      <c r="R10" s="104"/>
      <c r="S10" s="6"/>
      <c r="T10" s="113"/>
      <c r="U10" s="230"/>
      <c r="V10" s="228"/>
      <c r="Y10" s="329" t="str">
        <f>Validation!B7</f>
        <v>April (2017)</v>
      </c>
      <c r="Z10" s="330"/>
      <c r="AA10" s="3"/>
      <c r="AB10" s="331">
        <f>VLOOKUP(Y10,Validation!B4:F15,2,FALSE)</f>
        <v>42792</v>
      </c>
      <c r="AC10" s="332"/>
      <c r="AD10" s="3"/>
      <c r="AE10" s="331">
        <f>VLOOKUP(Y10,Validation!B4:F15,4,FALSE)</f>
        <v>42826</v>
      </c>
      <c r="AF10" s="332"/>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42797</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42798</v>
      </c>
      <c r="C12" s="58"/>
      <c r="D12" s="102"/>
      <c r="E12" s="102"/>
      <c r="F12" s="102"/>
      <c r="G12" s="102"/>
      <c r="H12" s="192"/>
      <c r="I12" s="113"/>
      <c r="J12" s="105"/>
      <c r="K12" s="102"/>
      <c r="L12" s="103"/>
      <c r="M12" s="102"/>
      <c r="N12" s="102"/>
      <c r="O12" s="102"/>
      <c r="P12" s="102"/>
      <c r="Q12" s="102"/>
      <c r="R12" s="104"/>
      <c r="S12" s="6"/>
      <c r="T12" s="113"/>
      <c r="U12" s="230"/>
      <c r="V12" s="228"/>
      <c r="W12" s="3"/>
      <c r="X12" s="1"/>
      <c r="Y12" s="319" t="s">
        <v>179</v>
      </c>
      <c r="Z12" s="320"/>
      <c r="AA12" s="320"/>
      <c r="AB12" s="321"/>
      <c r="AC12" s="165"/>
      <c r="AD12" s="322" t="s">
        <v>115</v>
      </c>
      <c r="AE12" s="323"/>
      <c r="AF12" s="324"/>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25" t="s">
        <v>158</v>
      </c>
      <c r="Z13" s="326"/>
      <c r="AA13" s="326"/>
      <c r="AB13" s="156">
        <f>March!AB17</f>
        <v>0</v>
      </c>
      <c r="AC13" s="166"/>
      <c r="AD13" s="325" t="s">
        <v>162</v>
      </c>
      <c r="AE13" s="326"/>
      <c r="AF13" s="156">
        <f>March!AF17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10" t="s">
        <v>159</v>
      </c>
      <c r="Z14" s="311"/>
      <c r="AA14" s="311"/>
      <c r="AB14" s="99">
        <f>AE25</f>
        <v>0</v>
      </c>
      <c r="AC14" s="167"/>
      <c r="AD14" s="310" t="s">
        <v>166</v>
      </c>
      <c r="AE14" s="311"/>
      <c r="AF14" s="164">
        <f>AE46</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10" t="s">
        <v>160</v>
      </c>
      <c r="Z15" s="311"/>
      <c r="AA15" s="311"/>
      <c r="AB15" s="99">
        <f>AE24</f>
        <v>0</v>
      </c>
      <c r="AC15" s="168"/>
      <c r="AD15" s="310" t="s">
        <v>163</v>
      </c>
      <c r="AE15" s="311"/>
      <c r="AF15" s="164">
        <f>AE47</f>
        <v>0</v>
      </c>
      <c r="AG15" s="3"/>
      <c r="AH15" s="47"/>
      <c r="AI15" s="71"/>
      <c r="AJ15" s="70"/>
      <c r="AK15" s="74"/>
      <c r="AL15" s="74"/>
      <c r="AM15" s="74"/>
      <c r="AN15" s="70"/>
      <c r="AO15" s="70"/>
    </row>
    <row r="16" spans="1:42" ht="12.75" customHeight="1" thickTop="1">
      <c r="A16" s="334" t="s">
        <v>23</v>
      </c>
      <c r="B16" s="334"/>
      <c r="C16" s="335" t="s">
        <v>185</v>
      </c>
      <c r="D16" s="336"/>
      <c r="E16" s="336"/>
      <c r="F16" s="336"/>
      <c r="G16" s="336"/>
      <c r="H16" s="337"/>
      <c r="I16" s="338" t="s">
        <v>184</v>
      </c>
      <c r="J16" s="339"/>
      <c r="K16" s="340" t="s">
        <v>104</v>
      </c>
      <c r="L16" s="341"/>
      <c r="M16" s="341"/>
      <c r="N16" s="341"/>
      <c r="O16" s="341"/>
      <c r="P16" s="341"/>
      <c r="Q16" s="341"/>
      <c r="R16" s="342"/>
      <c r="S16" s="1"/>
      <c r="T16" s="343" t="s">
        <v>115</v>
      </c>
      <c r="U16" s="344"/>
      <c r="V16" s="345"/>
      <c r="W16" s="6"/>
      <c r="Y16" s="310" t="s">
        <v>161</v>
      </c>
      <c r="Z16" s="311"/>
      <c r="AA16" s="311"/>
      <c r="AB16" s="164">
        <f>AE26</f>
        <v>0</v>
      </c>
      <c r="AC16" s="167"/>
      <c r="AD16" s="310" t="s">
        <v>114</v>
      </c>
      <c r="AE16" s="311"/>
      <c r="AF16" s="164">
        <f>AF49</f>
        <v>0</v>
      </c>
      <c r="AG16" s="3"/>
      <c r="AH16" s="3"/>
      <c r="AI16" s="71"/>
      <c r="AJ16" s="54" t="s">
        <v>22</v>
      </c>
      <c r="AK16" s="312" t="s">
        <v>78</v>
      </c>
      <c r="AL16" s="313"/>
      <c r="AM16" s="313"/>
      <c r="AN16" s="314"/>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12" t="s">
        <v>94</v>
      </c>
      <c r="R17" s="314"/>
      <c r="S17" s="1"/>
      <c r="T17" s="112" t="s">
        <v>85</v>
      </c>
      <c r="U17" s="229" t="s">
        <v>110</v>
      </c>
      <c r="V17" s="227" t="s">
        <v>114</v>
      </c>
      <c r="X17" s="6"/>
      <c r="Y17" s="349" t="s">
        <v>12</v>
      </c>
      <c r="Z17" s="350"/>
      <c r="AA17" s="350"/>
      <c r="AB17" s="35">
        <f>SUM(AB13+AB14+AB15-AB16)</f>
        <v>0</v>
      </c>
      <c r="AC17" s="167"/>
      <c r="AD17" s="349" t="s">
        <v>164</v>
      </c>
      <c r="AE17" s="35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42799</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42800</v>
      </c>
      <c r="C19" s="58"/>
      <c r="D19" s="102"/>
      <c r="E19" s="102"/>
      <c r="F19" s="102"/>
      <c r="G19" s="102"/>
      <c r="H19" s="102"/>
      <c r="I19" s="193"/>
      <c r="J19" s="105"/>
      <c r="K19" s="102"/>
      <c r="L19" s="102"/>
      <c r="M19" s="102"/>
      <c r="N19" s="102"/>
      <c r="O19" s="102"/>
      <c r="P19" s="102"/>
      <c r="Q19" s="102"/>
      <c r="R19" s="104"/>
      <c r="S19" s="3"/>
      <c r="T19" s="113"/>
      <c r="U19" s="230"/>
      <c r="V19" s="228"/>
      <c r="W19" s="6"/>
      <c r="X19" s="6"/>
      <c r="Y19" s="322" t="s">
        <v>0</v>
      </c>
      <c r="Z19" s="323"/>
      <c r="AA19" s="323"/>
      <c r="AB19" s="323"/>
      <c r="AC19" s="323"/>
      <c r="AD19" s="323"/>
      <c r="AE19" s="323"/>
      <c r="AF19" s="324"/>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42801</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42802</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46" t="s">
        <v>19</v>
      </c>
      <c r="AA21" s="347"/>
      <c r="AB21" s="347"/>
      <c r="AC21" s="348"/>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42803</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46" t="s">
        <v>20</v>
      </c>
      <c r="AA22" s="347"/>
      <c r="AB22" s="347"/>
      <c r="AC22" s="348"/>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42804</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42805</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54" t="s">
        <v>18</v>
      </c>
      <c r="AA24" s="355"/>
      <c r="AB24" s="355"/>
      <c r="AC24" s="356"/>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46" t="s">
        <v>15</v>
      </c>
      <c r="AA25" s="347"/>
      <c r="AB25" s="347"/>
      <c r="AC25" s="348"/>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46" t="s">
        <v>53</v>
      </c>
      <c r="AA26" s="347"/>
      <c r="AB26" s="347"/>
      <c r="AC26" s="348"/>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57" t="s">
        <v>46</v>
      </c>
      <c r="AA27" s="358"/>
      <c r="AB27" s="358"/>
      <c r="AC27" s="359"/>
      <c r="AD27" s="157"/>
      <c r="AE27" s="157"/>
      <c r="AF27" s="158"/>
      <c r="AG27" s="3"/>
      <c r="AH27" s="3"/>
      <c r="AI27" s="71"/>
      <c r="AJ27" s="70"/>
      <c r="AK27" s="68"/>
      <c r="AL27" s="68"/>
      <c r="AM27" s="68"/>
      <c r="AN27" s="70"/>
      <c r="AO27" s="70"/>
    </row>
    <row r="28" spans="1:41" ht="12.75" customHeight="1" thickTop="1" thickBot="1">
      <c r="A28" s="334" t="s">
        <v>24</v>
      </c>
      <c r="B28" s="334"/>
      <c r="C28" s="335" t="s">
        <v>185</v>
      </c>
      <c r="D28" s="336"/>
      <c r="E28" s="336"/>
      <c r="F28" s="336"/>
      <c r="G28" s="336"/>
      <c r="H28" s="337"/>
      <c r="I28" s="338" t="s">
        <v>184</v>
      </c>
      <c r="J28" s="339"/>
      <c r="K28" s="340" t="s">
        <v>104</v>
      </c>
      <c r="L28" s="341"/>
      <c r="M28" s="341"/>
      <c r="N28" s="341"/>
      <c r="O28" s="341"/>
      <c r="P28" s="341"/>
      <c r="Q28" s="341"/>
      <c r="R28" s="342"/>
      <c r="S28" s="3"/>
      <c r="T28" s="343" t="s">
        <v>115</v>
      </c>
      <c r="U28" s="344"/>
      <c r="V28" s="345"/>
      <c r="W28" s="3"/>
      <c r="Y28" s="91" t="s">
        <v>74</v>
      </c>
      <c r="Z28" s="360" t="s">
        <v>93</v>
      </c>
      <c r="AA28" s="361"/>
      <c r="AB28" s="361"/>
      <c r="AC28" s="362"/>
      <c r="AD28" s="92" t="s">
        <v>89</v>
      </c>
      <c r="AE28" s="98">
        <f>SUM($E$13+E25+E37+E49+E61)</f>
        <v>0</v>
      </c>
      <c r="AF28" s="93">
        <f>AE28</f>
        <v>0</v>
      </c>
      <c r="AG28" s="3"/>
      <c r="AH28" s="3"/>
      <c r="AI28" s="71"/>
      <c r="AJ28" s="54" t="s">
        <v>22</v>
      </c>
      <c r="AK28" s="312" t="s">
        <v>78</v>
      </c>
      <c r="AL28" s="313"/>
      <c r="AM28" s="313"/>
      <c r="AN28" s="314"/>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12" t="s">
        <v>94</v>
      </c>
      <c r="R29" s="314"/>
      <c r="S29" s="1"/>
      <c r="T29" s="112" t="s">
        <v>85</v>
      </c>
      <c r="U29" s="229" t="s">
        <v>110</v>
      </c>
      <c r="V29" s="227" t="s">
        <v>114</v>
      </c>
      <c r="X29" s="3"/>
      <c r="Y29" s="88" t="s">
        <v>61</v>
      </c>
      <c r="Z29" s="354" t="s">
        <v>58</v>
      </c>
      <c r="AA29" s="355"/>
      <c r="AB29" s="355"/>
      <c r="AC29" s="356"/>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42806</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46" t="s">
        <v>59</v>
      </c>
      <c r="AA30" s="347"/>
      <c r="AB30" s="347"/>
      <c r="AC30" s="348"/>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42807</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46" t="s">
        <v>60</v>
      </c>
      <c r="AA31" s="347"/>
      <c r="AB31" s="347"/>
      <c r="AC31" s="348"/>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42808</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46" t="s">
        <v>69</v>
      </c>
      <c r="AA32" s="347"/>
      <c r="AB32" s="347"/>
      <c r="AC32" s="348"/>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42809</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42810</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54" t="s">
        <v>50</v>
      </c>
      <c r="AA34" s="355"/>
      <c r="AB34" s="355"/>
      <c r="AC34" s="356"/>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42811</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42812</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63" t="s">
        <v>182</v>
      </c>
      <c r="AA36" s="364"/>
      <c r="AB36" s="364"/>
      <c r="AC36" s="365"/>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 t="shared" si="18"/>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63" t="s">
        <v>101</v>
      </c>
      <c r="AA37" s="364"/>
      <c r="AB37" s="364"/>
      <c r="AC37" s="365"/>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54" t="s">
        <v>8</v>
      </c>
      <c r="AA38" s="355"/>
      <c r="AB38" s="355"/>
      <c r="AC38" s="356"/>
      <c r="AD38" s="89" t="s">
        <v>9</v>
      </c>
      <c r="AE38" s="90">
        <f>SUMIFS(Q:Q,R:R,"M",B:B,"&lt;&gt;0")</f>
        <v>0</v>
      </c>
      <c r="AF38" s="86">
        <f t="shared" ref="AF38:AF49"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46" t="s">
        <v>4</v>
      </c>
      <c r="AA39" s="347"/>
      <c r="AB39" s="347"/>
      <c r="AC39" s="348"/>
      <c r="AD39" s="13" t="s">
        <v>5</v>
      </c>
      <c r="AE39" s="14">
        <f>SUM(L13,L25,L37,L49,L61)</f>
        <v>0</v>
      </c>
      <c r="AF39" s="39">
        <f t="shared" si="20"/>
        <v>0</v>
      </c>
      <c r="AI39" s="71"/>
      <c r="AJ39" s="70"/>
      <c r="AK39" s="68"/>
      <c r="AL39" s="68"/>
      <c r="AM39" s="68"/>
      <c r="AN39" s="70"/>
      <c r="AO39" s="70"/>
    </row>
    <row r="40" spans="1:41" s="3" customFormat="1" ht="12.75" customHeight="1" thickTop="1">
      <c r="A40" s="334" t="s">
        <v>35</v>
      </c>
      <c r="B40" s="334"/>
      <c r="C40" s="335" t="s">
        <v>185</v>
      </c>
      <c r="D40" s="336"/>
      <c r="E40" s="336"/>
      <c r="F40" s="336"/>
      <c r="G40" s="336"/>
      <c r="H40" s="337"/>
      <c r="I40" s="338" t="s">
        <v>184</v>
      </c>
      <c r="J40" s="339"/>
      <c r="K40" s="340" t="s">
        <v>104</v>
      </c>
      <c r="L40" s="341"/>
      <c r="M40" s="341"/>
      <c r="N40" s="341"/>
      <c r="O40" s="341"/>
      <c r="P40" s="341"/>
      <c r="Q40" s="341"/>
      <c r="R40" s="342"/>
      <c r="T40" s="343" t="s">
        <v>115</v>
      </c>
      <c r="U40" s="344"/>
      <c r="V40" s="345"/>
      <c r="Y40" s="38">
        <v>180</v>
      </c>
      <c r="Z40" s="346" t="s">
        <v>6</v>
      </c>
      <c r="AA40" s="347"/>
      <c r="AB40" s="347"/>
      <c r="AC40" s="348"/>
      <c r="AD40" s="13" t="s">
        <v>7</v>
      </c>
      <c r="AE40" s="14">
        <f>SUM(M13,M25,M37,M49,M61)</f>
        <v>0</v>
      </c>
      <c r="AF40" s="39">
        <f t="shared" si="20"/>
        <v>0</v>
      </c>
      <c r="AI40" s="71"/>
      <c r="AJ40" s="54" t="s">
        <v>22</v>
      </c>
      <c r="AK40" s="312" t="s">
        <v>78</v>
      </c>
      <c r="AL40" s="313"/>
      <c r="AM40" s="313"/>
      <c r="AN40" s="314"/>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12" t="s">
        <v>94</v>
      </c>
      <c r="R41" s="314"/>
      <c r="S41" s="1"/>
      <c r="T41" s="112" t="s">
        <v>85</v>
      </c>
      <c r="U41" s="229" t="s">
        <v>110</v>
      </c>
      <c r="V41" s="227" t="s">
        <v>114</v>
      </c>
      <c r="X41" s="2"/>
      <c r="Y41" s="38">
        <v>195</v>
      </c>
      <c r="Z41" s="346" t="s">
        <v>10</v>
      </c>
      <c r="AA41" s="347"/>
      <c r="AB41" s="347"/>
      <c r="AC41" s="348"/>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42813</v>
      </c>
      <c r="C42" s="58"/>
      <c r="D42" s="102"/>
      <c r="E42" s="102"/>
      <c r="F42" s="102"/>
      <c r="G42" s="102"/>
      <c r="H42" s="102"/>
      <c r="I42" s="193"/>
      <c r="J42" s="105"/>
      <c r="K42" s="102"/>
      <c r="L42" s="102"/>
      <c r="M42" s="102"/>
      <c r="N42" s="102"/>
      <c r="O42" s="102"/>
      <c r="P42" s="102"/>
      <c r="Q42" s="102"/>
      <c r="R42" s="104"/>
      <c r="T42" s="113"/>
      <c r="U42" s="230"/>
      <c r="V42" s="228"/>
      <c r="W42" s="2"/>
      <c r="Y42" s="40">
        <v>199</v>
      </c>
      <c r="Z42" s="346" t="s">
        <v>13</v>
      </c>
      <c r="AA42" s="347"/>
      <c r="AB42" s="347"/>
      <c r="AC42" s="348"/>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42814</v>
      </c>
      <c r="C43" s="58"/>
      <c r="D43" s="102"/>
      <c r="E43" s="102"/>
      <c r="F43" s="102"/>
      <c r="G43" s="102"/>
      <c r="H43" s="102"/>
      <c r="I43" s="193"/>
      <c r="J43" s="105"/>
      <c r="K43" s="102"/>
      <c r="L43" s="102"/>
      <c r="M43" s="102"/>
      <c r="N43" s="102"/>
      <c r="O43" s="102"/>
      <c r="P43" s="102"/>
      <c r="Q43" s="102"/>
      <c r="R43" s="104"/>
      <c r="T43" s="113"/>
      <c r="U43" s="230"/>
      <c r="V43" s="228"/>
      <c r="Y43" s="40">
        <v>196</v>
      </c>
      <c r="Z43" s="346" t="s">
        <v>66</v>
      </c>
      <c r="AA43" s="347"/>
      <c r="AB43" s="347"/>
      <c r="AC43" s="348"/>
      <c r="AD43" s="15" t="s">
        <v>65</v>
      </c>
      <c r="AE43" s="14">
        <f>SUMIFS(Q:Q,R:R,"AL",B:B,"&lt;&gt;0")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42815</v>
      </c>
      <c r="C44" s="58"/>
      <c r="D44" s="102"/>
      <c r="E44" s="102"/>
      <c r="F44" s="102"/>
      <c r="G44" s="102"/>
      <c r="H44" s="102"/>
      <c r="I44" s="193"/>
      <c r="J44" s="105"/>
      <c r="K44" s="102"/>
      <c r="L44" s="102"/>
      <c r="M44" s="102"/>
      <c r="N44" s="102"/>
      <c r="O44" s="102"/>
      <c r="P44" s="102"/>
      <c r="Q44" s="102"/>
      <c r="R44" s="104"/>
      <c r="T44" s="113"/>
      <c r="U44" s="230"/>
      <c r="V44" s="228"/>
      <c r="Y44" s="173">
        <v>197</v>
      </c>
      <c r="Z44" s="246" t="s">
        <v>226</v>
      </c>
      <c r="AA44" s="247"/>
      <c r="AB44" s="247"/>
      <c r="AC44" s="248"/>
      <c r="AD44" s="174" t="s">
        <v>224</v>
      </c>
      <c r="AE44" s="175">
        <f>SUMIFS(Q:Q,R:R,"DR",B:B,"&lt;&gt;0")</f>
        <v>0</v>
      </c>
      <c r="AF44" s="176">
        <f t="shared" si="20"/>
        <v>0</v>
      </c>
      <c r="AI44" s="71"/>
      <c r="AJ44" s="56" t="s">
        <v>29</v>
      </c>
      <c r="AK44" s="59">
        <f t="shared" si="24"/>
        <v>0</v>
      </c>
      <c r="AL44" s="59">
        <f t="shared" si="25"/>
        <v>0</v>
      </c>
      <c r="AM44" s="59">
        <f t="shared" si="21"/>
        <v>0</v>
      </c>
      <c r="AN44" s="59">
        <f t="shared" si="22"/>
        <v>0</v>
      </c>
      <c r="AO44" s="70"/>
    </row>
    <row r="45" spans="1:41" s="3" customFormat="1" ht="13.5" thickBot="1">
      <c r="A45" s="53" t="s">
        <v>30</v>
      </c>
      <c r="B45" s="63">
        <f t="shared" si="23"/>
        <v>42816</v>
      </c>
      <c r="C45" s="58"/>
      <c r="D45" s="102"/>
      <c r="E45" s="102"/>
      <c r="F45" s="102"/>
      <c r="G45" s="102"/>
      <c r="H45" s="102"/>
      <c r="I45" s="193"/>
      <c r="J45" s="105"/>
      <c r="K45" s="102"/>
      <c r="L45" s="102"/>
      <c r="M45" s="102"/>
      <c r="N45" s="102"/>
      <c r="O45" s="102"/>
      <c r="P45" s="102"/>
      <c r="Q45" s="102"/>
      <c r="R45" s="104"/>
      <c r="T45" s="113"/>
      <c r="U45" s="230"/>
      <c r="V45" s="228"/>
      <c r="Y45" s="180"/>
      <c r="Z45" s="243" t="s">
        <v>98</v>
      </c>
      <c r="AA45" s="244"/>
      <c r="AB45" s="244"/>
      <c r="AC45" s="245"/>
      <c r="AD45" s="157" t="s">
        <v>97</v>
      </c>
      <c r="AE45" s="181">
        <f>SUMIFS(Q:Q,R:R,"CL",B:B,"&lt;&gt;0")</f>
        <v>0</v>
      </c>
      <c r="AF45" s="182">
        <f t="shared" si="20"/>
        <v>0</v>
      </c>
      <c r="AI45" s="71"/>
      <c r="AJ45" s="56" t="s">
        <v>30</v>
      </c>
      <c r="AK45" s="59">
        <f t="shared" si="24"/>
        <v>0</v>
      </c>
      <c r="AL45" s="59">
        <f t="shared" si="25"/>
        <v>0</v>
      </c>
      <c r="AM45" s="59">
        <f t="shared" si="21"/>
        <v>0</v>
      </c>
      <c r="AN45" s="59">
        <f t="shared" si="22"/>
        <v>0</v>
      </c>
      <c r="AO45" s="70"/>
    </row>
    <row r="46" spans="1:41" s="3" customFormat="1" ht="13.5" thickTop="1">
      <c r="A46" s="53" t="s">
        <v>31</v>
      </c>
      <c r="B46" s="63">
        <f t="shared" si="23"/>
        <v>42817</v>
      </c>
      <c r="C46" s="58"/>
      <c r="D46" s="102"/>
      <c r="E46" s="102"/>
      <c r="F46" s="102"/>
      <c r="G46" s="102"/>
      <c r="H46" s="102"/>
      <c r="I46" s="193"/>
      <c r="J46" s="105"/>
      <c r="K46" s="102"/>
      <c r="L46" s="102"/>
      <c r="M46" s="102"/>
      <c r="N46" s="102"/>
      <c r="O46" s="102"/>
      <c r="P46" s="102"/>
      <c r="Q46" s="102"/>
      <c r="R46" s="104"/>
      <c r="T46" s="113"/>
      <c r="U46" s="230"/>
      <c r="V46" s="228"/>
      <c r="Y46" s="96">
        <v>185</v>
      </c>
      <c r="Z46" s="354" t="s">
        <v>111</v>
      </c>
      <c r="AA46" s="355"/>
      <c r="AB46" s="355"/>
      <c r="AC46" s="356"/>
      <c r="AD46" s="97" t="s">
        <v>110</v>
      </c>
      <c r="AE46" s="90">
        <f>SUM(U13+U25+U37+U49+U61)</f>
        <v>0</v>
      </c>
      <c r="AF46" s="86">
        <f t="shared" si="20"/>
        <v>0</v>
      </c>
      <c r="AI46" s="71"/>
      <c r="AJ46" s="56" t="s">
        <v>31</v>
      </c>
      <c r="AK46" s="59">
        <f t="shared" si="24"/>
        <v>0</v>
      </c>
      <c r="AL46" s="59">
        <f t="shared" si="25"/>
        <v>0</v>
      </c>
      <c r="AM46" s="59">
        <f t="shared" si="21"/>
        <v>0</v>
      </c>
      <c r="AN46" s="59">
        <f t="shared" si="22"/>
        <v>0</v>
      </c>
      <c r="AO46" s="70"/>
    </row>
    <row r="47" spans="1:41" s="3" customFormat="1" ht="13.5" thickBot="1">
      <c r="A47" s="53" t="s">
        <v>32</v>
      </c>
      <c r="B47" s="63">
        <f t="shared" si="23"/>
        <v>42818</v>
      </c>
      <c r="C47" s="58"/>
      <c r="D47" s="102"/>
      <c r="E47" s="102"/>
      <c r="F47" s="102"/>
      <c r="G47" s="102"/>
      <c r="H47" s="102"/>
      <c r="I47" s="193"/>
      <c r="J47" s="105"/>
      <c r="K47" s="102"/>
      <c r="L47" s="102"/>
      <c r="M47" s="102"/>
      <c r="N47" s="102"/>
      <c r="O47" s="102"/>
      <c r="P47" s="102"/>
      <c r="Q47" s="102"/>
      <c r="R47" s="104"/>
      <c r="T47" s="113"/>
      <c r="U47" s="230"/>
      <c r="V47" s="228"/>
      <c r="Y47" s="173">
        <v>186</v>
      </c>
      <c r="Z47" s="366" t="s">
        <v>105</v>
      </c>
      <c r="AA47" s="367"/>
      <c r="AB47" s="367"/>
      <c r="AC47" s="368"/>
      <c r="AD47" s="174" t="s">
        <v>85</v>
      </c>
      <c r="AE47" s="175">
        <f>SUM(T13+T25+T37+T49+T61)</f>
        <v>0</v>
      </c>
      <c r="AF47" s="176">
        <f t="shared" si="20"/>
        <v>0</v>
      </c>
      <c r="AI47" s="71"/>
      <c r="AJ47" s="56" t="s">
        <v>32</v>
      </c>
      <c r="AK47" s="59">
        <f t="shared" si="24"/>
        <v>0</v>
      </c>
      <c r="AL47" s="59">
        <f t="shared" si="25"/>
        <v>0</v>
      </c>
      <c r="AM47" s="59">
        <f t="shared" si="21"/>
        <v>0</v>
      </c>
      <c r="AN47" s="59">
        <f t="shared" si="22"/>
        <v>0</v>
      </c>
      <c r="AO47" s="70"/>
    </row>
    <row r="48" spans="1:41" s="3" customFormat="1" ht="13.5" thickTop="1">
      <c r="A48" s="53" t="s">
        <v>33</v>
      </c>
      <c r="B48" s="63">
        <f t="shared" si="23"/>
        <v>42819</v>
      </c>
      <c r="C48" s="58"/>
      <c r="D48" s="102"/>
      <c r="E48" s="102"/>
      <c r="F48" s="102"/>
      <c r="G48" s="102"/>
      <c r="H48" s="102"/>
      <c r="I48" s="193"/>
      <c r="J48" s="105"/>
      <c r="K48" s="102"/>
      <c r="L48" s="102"/>
      <c r="M48" s="102"/>
      <c r="N48" s="102"/>
      <c r="O48" s="102"/>
      <c r="P48" s="102"/>
      <c r="Q48" s="102"/>
      <c r="R48" s="104"/>
      <c r="T48" s="113"/>
      <c r="U48" s="230"/>
      <c r="V48" s="228"/>
      <c r="Y48" s="185" t="s">
        <v>72</v>
      </c>
      <c r="Z48" s="369" t="s">
        <v>86</v>
      </c>
      <c r="AA48" s="370"/>
      <c r="AB48" s="370"/>
      <c r="AC48" s="371"/>
      <c r="AD48" s="186" t="s">
        <v>95</v>
      </c>
      <c r="AE48" s="187">
        <f>SUMIFS(Q:Q,R:R,"LW",B:B,"&lt;&gt;0")</f>
        <v>0</v>
      </c>
      <c r="AF48" s="188">
        <f t="shared" si="20"/>
        <v>0</v>
      </c>
      <c r="AI48" s="71"/>
      <c r="AJ48" s="56" t="s">
        <v>33</v>
      </c>
      <c r="AK48" s="59">
        <f t="shared" si="24"/>
        <v>0</v>
      </c>
      <c r="AL48" s="59">
        <f t="shared" si="25"/>
        <v>0</v>
      </c>
      <c r="AM48" s="59">
        <f t="shared" si="21"/>
        <v>0</v>
      </c>
      <c r="AN48" s="59">
        <f t="shared" si="22"/>
        <v>0</v>
      </c>
      <c r="AO48" s="70"/>
    </row>
    <row r="49" spans="1:41" s="3" customFormat="1" ht="13.5" thickBot="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4" t="s">
        <v>112</v>
      </c>
      <c r="Z49" s="351" t="s">
        <v>113</v>
      </c>
      <c r="AA49" s="352"/>
      <c r="AB49" s="352"/>
      <c r="AC49" s="353"/>
      <c r="AD49" s="87" t="s">
        <v>114</v>
      </c>
      <c r="AE49" s="233">
        <f>SUM(V13+V25+V37+V49+V61)</f>
        <v>0</v>
      </c>
      <c r="AF49" s="85">
        <f t="shared" si="20"/>
        <v>0</v>
      </c>
      <c r="AI49" s="71"/>
      <c r="AJ49" s="56" t="s">
        <v>34</v>
      </c>
      <c r="AK49" s="207">
        <f>SUM(AK42:AK48)</f>
        <v>0</v>
      </c>
      <c r="AL49" s="207">
        <f t="shared" ref="AL49:AN49" si="27">SUM(AL42:AL48)</f>
        <v>0</v>
      </c>
      <c r="AM49" s="207">
        <f t="shared" si="27"/>
        <v>0</v>
      </c>
      <c r="AN49" s="207">
        <f t="shared" si="27"/>
        <v>0</v>
      </c>
      <c r="AO49" s="70"/>
    </row>
    <row r="50" spans="1:41" s="3" customFormat="1" ht="14.25" thickTop="1" thickBot="1">
      <c r="A50" s="2"/>
      <c r="B50" s="2"/>
      <c r="C50" s="2"/>
      <c r="D50" s="2"/>
      <c r="E50" s="2"/>
      <c r="F50" s="2"/>
      <c r="G50" s="2"/>
      <c r="H50" s="2"/>
      <c r="I50" s="2"/>
      <c r="J50" s="2"/>
      <c r="K50" s="2"/>
      <c r="L50" s="2"/>
      <c r="M50" s="2"/>
      <c r="N50" s="2"/>
      <c r="O50" s="2"/>
      <c r="P50" s="2"/>
      <c r="Q50" s="2"/>
      <c r="R50" s="2"/>
      <c r="Y50" s="17"/>
      <c r="Z50" s="372"/>
      <c r="AA50" s="372"/>
      <c r="AB50" s="4" t="s">
        <v>54</v>
      </c>
      <c r="AC50" s="4"/>
      <c r="AD50" s="4"/>
      <c r="AE50" s="183">
        <f>SUM(AE21:AE49)</f>
        <v>0</v>
      </c>
      <c r="AF50" s="85">
        <f>SUM(AF21:AF49)</f>
        <v>0</v>
      </c>
      <c r="AI50" s="71"/>
      <c r="AJ50" s="70"/>
      <c r="AK50" s="70"/>
      <c r="AL50" s="70"/>
      <c r="AM50" s="70"/>
      <c r="AN50" s="70"/>
      <c r="AO50" s="70"/>
    </row>
    <row r="51" spans="1:41" s="3" customFormat="1" ht="14.25" thickTop="1" thickBot="1">
      <c r="Y51" s="50" t="s">
        <v>44</v>
      </c>
      <c r="Z51" s="18"/>
      <c r="AB51" s="1" t="s">
        <v>56</v>
      </c>
      <c r="AI51" s="71"/>
      <c r="AJ51" s="70"/>
      <c r="AK51" s="70"/>
      <c r="AL51" s="70"/>
      <c r="AM51" s="70"/>
      <c r="AN51" s="70"/>
      <c r="AO51" s="70"/>
    </row>
    <row r="52" spans="1:41" ht="13.5" customHeight="1" thickTop="1" thickBot="1">
      <c r="A52" s="334" t="s">
        <v>36</v>
      </c>
      <c r="B52" s="334"/>
      <c r="C52" s="335" t="s">
        <v>185</v>
      </c>
      <c r="D52" s="336"/>
      <c r="E52" s="336"/>
      <c r="F52" s="336"/>
      <c r="G52" s="336"/>
      <c r="H52" s="337"/>
      <c r="I52" s="338" t="s">
        <v>184</v>
      </c>
      <c r="J52" s="339"/>
      <c r="K52" s="340" t="s">
        <v>104</v>
      </c>
      <c r="L52" s="341"/>
      <c r="M52" s="341"/>
      <c r="N52" s="341"/>
      <c r="O52" s="341"/>
      <c r="P52" s="341"/>
      <c r="Q52" s="341"/>
      <c r="R52" s="342"/>
      <c r="S52" s="3"/>
      <c r="T52" s="343" t="s">
        <v>115</v>
      </c>
      <c r="U52" s="344"/>
      <c r="V52" s="345"/>
      <c r="W52" s="3"/>
      <c r="X52" s="3"/>
      <c r="Y52" s="3"/>
      <c r="Z52" s="3"/>
      <c r="AA52" s="3"/>
      <c r="AB52" s="3"/>
      <c r="AC52" s="3"/>
      <c r="AD52" s="3"/>
      <c r="AE52" s="3"/>
      <c r="AF52" s="3"/>
      <c r="AG52" s="3"/>
      <c r="AH52" s="3"/>
      <c r="AI52" s="71"/>
      <c r="AJ52" s="54" t="s">
        <v>22</v>
      </c>
      <c r="AK52" s="312" t="s">
        <v>78</v>
      </c>
      <c r="AL52" s="313"/>
      <c r="AM52" s="313"/>
      <c r="AN52" s="314"/>
      <c r="AO52" s="70"/>
    </row>
    <row r="53" spans="1:41" ht="12.75" customHeight="1" thickTop="1">
      <c r="A53" s="54" t="s">
        <v>25</v>
      </c>
      <c r="B53" s="55" t="s">
        <v>26</v>
      </c>
      <c r="C53" s="54" t="s">
        <v>77</v>
      </c>
      <c r="D53" s="54" t="s">
        <v>88</v>
      </c>
      <c r="E53" s="54" t="s">
        <v>89</v>
      </c>
      <c r="F53" s="54" t="s">
        <v>90</v>
      </c>
      <c r="G53" s="54" t="s">
        <v>99</v>
      </c>
      <c r="H53" s="220" t="s">
        <v>100</v>
      </c>
      <c r="I53" s="195" t="s">
        <v>102</v>
      </c>
      <c r="J53" s="194" t="s">
        <v>84</v>
      </c>
      <c r="K53" s="54" t="s">
        <v>183</v>
      </c>
      <c r="L53" s="221" t="s">
        <v>5</v>
      </c>
      <c r="M53" s="54" t="s">
        <v>7</v>
      </c>
      <c r="N53" s="54" t="s">
        <v>14</v>
      </c>
      <c r="O53" s="54" t="s">
        <v>11</v>
      </c>
      <c r="P53" s="54" t="s">
        <v>47</v>
      </c>
      <c r="Q53" s="312" t="s">
        <v>94</v>
      </c>
      <c r="R53" s="314"/>
      <c r="S53" s="1"/>
      <c r="T53" s="112" t="s">
        <v>85</v>
      </c>
      <c r="U53" s="229" t="s">
        <v>110</v>
      </c>
      <c r="V53" s="227" t="s">
        <v>114</v>
      </c>
      <c r="X53" s="154"/>
      <c r="Y53" s="21"/>
      <c r="Z53" s="21"/>
      <c r="AA53" s="21"/>
      <c r="AB53" s="21"/>
      <c r="AC53" s="21"/>
      <c r="AD53" s="21"/>
      <c r="AE53" s="21"/>
      <c r="AF53" s="21"/>
      <c r="AG53" s="22"/>
      <c r="AH53" s="3"/>
      <c r="AI53" s="71"/>
      <c r="AJ53" s="54" t="s">
        <v>25</v>
      </c>
      <c r="AK53" s="54" t="s">
        <v>79</v>
      </c>
      <c r="AL53" s="54" t="s">
        <v>80</v>
      </c>
      <c r="AM53" s="54" t="s">
        <v>85</v>
      </c>
      <c r="AN53" s="54" t="s">
        <v>89</v>
      </c>
      <c r="AO53" s="70"/>
    </row>
    <row r="54" spans="1:41">
      <c r="A54" s="53" t="s">
        <v>27</v>
      </c>
      <c r="B54" s="63">
        <f>IF(B48&lt;&gt;0,IF(SUM(B48+1)&gt;$AE$10,0, SUM(B48+1)),0)</f>
        <v>42820</v>
      </c>
      <c r="C54" s="58"/>
      <c r="D54" s="102"/>
      <c r="E54" s="102"/>
      <c r="F54" s="102"/>
      <c r="G54" s="102"/>
      <c r="H54" s="102"/>
      <c r="I54" s="193"/>
      <c r="J54" s="105"/>
      <c r="K54" s="102"/>
      <c r="L54" s="102"/>
      <c r="M54" s="102"/>
      <c r="N54" s="102"/>
      <c r="O54" s="102"/>
      <c r="P54" s="102"/>
      <c r="Q54" s="102"/>
      <c r="R54" s="104"/>
      <c r="S54" s="3"/>
      <c r="T54" s="113"/>
      <c r="U54" s="230"/>
      <c r="V54" s="228"/>
      <c r="X54" s="23"/>
      <c r="Y54" s="3"/>
      <c r="Z54" s="3"/>
      <c r="AA54" s="3"/>
      <c r="AB54" s="3"/>
      <c r="AC54" s="3"/>
      <c r="AD54" s="3"/>
      <c r="AE54" s="3"/>
      <c r="AF54" s="3"/>
      <c r="AG54" s="24"/>
      <c r="AH54" s="3"/>
      <c r="AI54" s="71"/>
      <c r="AJ54" s="56" t="s">
        <v>27</v>
      </c>
      <c r="AK54" s="59">
        <f>I54</f>
        <v>0</v>
      </c>
      <c r="AL54" s="59">
        <f>K54</f>
        <v>0</v>
      </c>
      <c r="AM54" s="59">
        <f t="shared" ref="AM54:AM60" si="28">IF($U$13&gt;0,T54,0)</f>
        <v>0</v>
      </c>
      <c r="AN54" s="59">
        <f t="shared" ref="AN54:AN60" si="29">IF(E54&gt;8,8,E54)</f>
        <v>0</v>
      </c>
      <c r="AO54" s="70"/>
    </row>
    <row r="55" spans="1:41">
      <c r="A55" s="53" t="s">
        <v>28</v>
      </c>
      <c r="B55" s="63">
        <f t="shared" ref="B55:B60" si="30">IF(B54&lt;&gt;0,IF(SUM(B54+1)&gt;$AE$10,0, SUM(B54+1)),0)</f>
        <v>42821</v>
      </c>
      <c r="C55" s="58"/>
      <c r="D55" s="102"/>
      <c r="E55" s="102"/>
      <c r="F55" s="102"/>
      <c r="G55" s="102"/>
      <c r="H55" s="102"/>
      <c r="I55" s="193"/>
      <c r="J55" s="105"/>
      <c r="K55" s="102"/>
      <c r="L55" s="102"/>
      <c r="M55" s="102"/>
      <c r="N55" s="102"/>
      <c r="O55" s="102"/>
      <c r="P55" s="102"/>
      <c r="Q55" s="102"/>
      <c r="R55" s="104"/>
      <c r="S55" s="3"/>
      <c r="T55" s="113"/>
      <c r="U55" s="230"/>
      <c r="V55" s="228"/>
      <c r="X55" s="23"/>
      <c r="Y55" s="33"/>
      <c r="Z55" s="33"/>
      <c r="AA55" s="33"/>
      <c r="AB55" s="33"/>
      <c r="AC55" s="33"/>
      <c r="AD55" s="33"/>
      <c r="AE55" s="33"/>
      <c r="AF55" s="34"/>
      <c r="AG55" s="24"/>
      <c r="AH55" s="4"/>
      <c r="AI55" s="71"/>
      <c r="AJ55" s="56" t="s">
        <v>28</v>
      </c>
      <c r="AK55" s="59">
        <f t="shared" ref="AK55:AK60" si="31">I55</f>
        <v>0</v>
      </c>
      <c r="AL55" s="59">
        <f t="shared" ref="AL55:AL60" si="32">K55</f>
        <v>0</v>
      </c>
      <c r="AM55" s="59">
        <f t="shared" si="28"/>
        <v>0</v>
      </c>
      <c r="AN55" s="59">
        <f t="shared" si="29"/>
        <v>0</v>
      </c>
      <c r="AO55" s="70"/>
    </row>
    <row r="56" spans="1:41">
      <c r="A56" s="53" t="s">
        <v>29</v>
      </c>
      <c r="B56" s="63">
        <f t="shared" si="30"/>
        <v>42822</v>
      </c>
      <c r="C56" s="58"/>
      <c r="D56" s="102"/>
      <c r="E56" s="102"/>
      <c r="F56" s="102"/>
      <c r="G56" s="102"/>
      <c r="H56" s="102"/>
      <c r="I56" s="193"/>
      <c r="J56" s="105"/>
      <c r="K56" s="102"/>
      <c r="L56" s="102"/>
      <c r="M56" s="102"/>
      <c r="N56" s="102"/>
      <c r="O56" s="102"/>
      <c r="P56" s="102"/>
      <c r="Q56" s="102"/>
      <c r="R56" s="104"/>
      <c r="S56" s="3"/>
      <c r="T56" s="113"/>
      <c r="U56" s="230"/>
      <c r="V56" s="228"/>
      <c r="X56" s="23"/>
      <c r="Y56" s="3" t="s">
        <v>37</v>
      </c>
      <c r="Z56" s="3"/>
      <c r="AA56" s="3"/>
      <c r="AB56" s="3"/>
      <c r="AC56" s="3"/>
      <c r="AD56" s="3"/>
      <c r="AE56" s="3" t="s">
        <v>26</v>
      </c>
      <c r="AF56" s="3"/>
      <c r="AG56" s="24"/>
      <c r="AH56" s="4"/>
      <c r="AI56" s="71"/>
      <c r="AJ56" s="56" t="s">
        <v>29</v>
      </c>
      <c r="AK56" s="59">
        <f t="shared" si="31"/>
        <v>0</v>
      </c>
      <c r="AL56" s="59">
        <f t="shared" si="32"/>
        <v>0</v>
      </c>
      <c r="AM56" s="59">
        <f t="shared" si="28"/>
        <v>0</v>
      </c>
      <c r="AN56" s="59">
        <f t="shared" si="29"/>
        <v>0</v>
      </c>
      <c r="AO56" s="70"/>
    </row>
    <row r="57" spans="1:41" ht="12.75" customHeight="1">
      <c r="A57" s="53" t="s">
        <v>30</v>
      </c>
      <c r="B57" s="63">
        <f t="shared" si="30"/>
        <v>42823</v>
      </c>
      <c r="C57" s="58"/>
      <c r="D57" s="102"/>
      <c r="E57" s="102"/>
      <c r="F57" s="102"/>
      <c r="G57" s="102"/>
      <c r="H57" s="102"/>
      <c r="I57" s="193"/>
      <c r="J57" s="105"/>
      <c r="K57" s="102"/>
      <c r="L57" s="102"/>
      <c r="M57" s="102"/>
      <c r="N57" s="102"/>
      <c r="O57" s="102"/>
      <c r="P57" s="102"/>
      <c r="Q57" s="102"/>
      <c r="R57" s="104"/>
      <c r="S57" s="3"/>
      <c r="T57" s="113"/>
      <c r="U57" s="230"/>
      <c r="V57" s="228"/>
      <c r="X57" s="23"/>
      <c r="Y57" s="375" t="s">
        <v>82</v>
      </c>
      <c r="Z57" s="375"/>
      <c r="AA57" s="375"/>
      <c r="AB57" s="375"/>
      <c r="AC57" s="375"/>
      <c r="AD57" s="375"/>
      <c r="AE57" s="375"/>
      <c r="AF57" s="375"/>
      <c r="AG57" s="25"/>
      <c r="AH57" s="3"/>
      <c r="AI57" s="71"/>
      <c r="AJ57" s="56" t="s">
        <v>30</v>
      </c>
      <c r="AK57" s="59">
        <f t="shared" si="31"/>
        <v>0</v>
      </c>
      <c r="AL57" s="59">
        <f t="shared" si="32"/>
        <v>0</v>
      </c>
      <c r="AM57" s="59">
        <f t="shared" si="28"/>
        <v>0</v>
      </c>
      <c r="AN57" s="59">
        <f t="shared" si="29"/>
        <v>0</v>
      </c>
      <c r="AO57" s="70"/>
    </row>
    <row r="58" spans="1:41" ht="12.75" customHeight="1">
      <c r="A58" s="53" t="s">
        <v>31</v>
      </c>
      <c r="B58" s="63">
        <f t="shared" si="30"/>
        <v>42824</v>
      </c>
      <c r="C58" s="58"/>
      <c r="D58" s="102"/>
      <c r="E58" s="102"/>
      <c r="F58" s="102"/>
      <c r="G58" s="102"/>
      <c r="H58" s="102"/>
      <c r="I58" s="193"/>
      <c r="J58" s="105"/>
      <c r="K58" s="102"/>
      <c r="L58" s="102"/>
      <c r="M58" s="102"/>
      <c r="N58" s="102"/>
      <c r="O58" s="102"/>
      <c r="P58" s="102"/>
      <c r="Q58" s="102"/>
      <c r="R58" s="104"/>
      <c r="S58" s="3"/>
      <c r="T58" s="113"/>
      <c r="U58" s="230"/>
      <c r="V58" s="228"/>
      <c r="X58" s="23"/>
      <c r="Y58" s="375"/>
      <c r="Z58" s="375"/>
      <c r="AA58" s="375"/>
      <c r="AB58" s="375"/>
      <c r="AC58" s="375"/>
      <c r="AD58" s="375"/>
      <c r="AE58" s="375"/>
      <c r="AF58" s="375"/>
      <c r="AG58" s="25"/>
      <c r="AH58" s="3"/>
      <c r="AI58" s="71"/>
      <c r="AJ58" s="56" t="s">
        <v>31</v>
      </c>
      <c r="AK58" s="59">
        <f t="shared" si="31"/>
        <v>0</v>
      </c>
      <c r="AL58" s="59">
        <f t="shared" si="32"/>
        <v>0</v>
      </c>
      <c r="AM58" s="59">
        <f t="shared" si="28"/>
        <v>0</v>
      </c>
      <c r="AN58" s="59">
        <f t="shared" si="29"/>
        <v>0</v>
      </c>
      <c r="AO58" s="70"/>
    </row>
    <row r="59" spans="1:41">
      <c r="A59" s="53" t="s">
        <v>32</v>
      </c>
      <c r="B59" s="63">
        <f t="shared" si="30"/>
        <v>42825</v>
      </c>
      <c r="C59" s="58"/>
      <c r="D59" s="102"/>
      <c r="E59" s="102"/>
      <c r="F59" s="102"/>
      <c r="G59" s="102"/>
      <c r="H59" s="102"/>
      <c r="I59" s="193"/>
      <c r="J59" s="105"/>
      <c r="K59" s="102"/>
      <c r="L59" s="102"/>
      <c r="M59" s="102"/>
      <c r="N59" s="102"/>
      <c r="O59" s="102"/>
      <c r="P59" s="102"/>
      <c r="Q59" s="102"/>
      <c r="R59" s="104"/>
      <c r="S59" s="3"/>
      <c r="T59" s="113"/>
      <c r="U59" s="230"/>
      <c r="V59" s="228"/>
      <c r="X59" s="23"/>
      <c r="Y59" s="3"/>
      <c r="Z59" s="3"/>
      <c r="AA59" s="3"/>
      <c r="AB59" s="3"/>
      <c r="AC59" s="3"/>
      <c r="AD59" s="3"/>
      <c r="AE59" s="3"/>
      <c r="AF59" s="3"/>
      <c r="AG59" s="24"/>
      <c r="AH59" s="3"/>
      <c r="AI59" s="71"/>
      <c r="AJ59" s="56" t="s">
        <v>32</v>
      </c>
      <c r="AK59" s="59">
        <f t="shared" si="31"/>
        <v>0</v>
      </c>
      <c r="AL59" s="59">
        <f t="shared" si="32"/>
        <v>0</v>
      </c>
      <c r="AM59" s="59">
        <f t="shared" si="28"/>
        <v>0</v>
      </c>
      <c r="AN59" s="59">
        <f t="shared" si="29"/>
        <v>0</v>
      </c>
      <c r="AO59" s="70"/>
    </row>
    <row r="60" spans="1:41">
      <c r="A60" s="53" t="s">
        <v>33</v>
      </c>
      <c r="B60" s="63">
        <f t="shared" si="30"/>
        <v>42826</v>
      </c>
      <c r="C60" s="58"/>
      <c r="D60" s="102"/>
      <c r="E60" s="102"/>
      <c r="F60" s="102"/>
      <c r="G60" s="102"/>
      <c r="H60" s="102"/>
      <c r="I60" s="193"/>
      <c r="J60" s="105"/>
      <c r="K60" s="102"/>
      <c r="L60" s="102"/>
      <c r="M60" s="102"/>
      <c r="N60" s="102"/>
      <c r="O60" s="102"/>
      <c r="P60" s="102"/>
      <c r="Q60" s="102"/>
      <c r="R60" s="104"/>
      <c r="S60" s="3"/>
      <c r="T60" s="113"/>
      <c r="U60" s="230"/>
      <c r="V60" s="228"/>
      <c r="X60" s="23"/>
      <c r="Y60" s="3"/>
      <c r="Z60" s="3"/>
      <c r="AA60" s="3"/>
      <c r="AB60" s="3"/>
      <c r="AC60" s="3"/>
      <c r="AD60" s="3"/>
      <c r="AE60" s="3"/>
      <c r="AF60" s="3"/>
      <c r="AG60" s="24"/>
      <c r="AH60" s="3"/>
      <c r="AI60" s="71"/>
      <c r="AJ60" s="56" t="s">
        <v>33</v>
      </c>
      <c r="AK60" s="59">
        <f t="shared" si="31"/>
        <v>0</v>
      </c>
      <c r="AL60" s="59">
        <f t="shared" si="32"/>
        <v>0</v>
      </c>
      <c r="AM60" s="59">
        <f t="shared" si="28"/>
        <v>0</v>
      </c>
      <c r="AN60" s="59">
        <f t="shared" si="29"/>
        <v>0</v>
      </c>
      <c r="AO60" s="70"/>
    </row>
    <row r="61" spans="1:41">
      <c r="A61" s="383" t="s">
        <v>34</v>
      </c>
      <c r="B61" s="384"/>
      <c r="C61" s="61">
        <f>SUMIF($B54:$B60,"&lt;&gt;0",C54:C60)</f>
        <v>0</v>
      </c>
      <c r="D61" s="61">
        <f>SUMIF($B54:$B60,"&lt;&gt;0",D54:D60)</f>
        <v>0</v>
      </c>
      <c r="E61" s="61">
        <f t="shared" ref="E61:Q61" si="33">SUMIF($B54:$B60,"&lt;&gt;0",E54:E60)</f>
        <v>0</v>
      </c>
      <c r="F61" s="61">
        <f t="shared" si="33"/>
        <v>0</v>
      </c>
      <c r="G61" s="61">
        <f t="shared" si="33"/>
        <v>0</v>
      </c>
      <c r="H61" s="61">
        <f t="shared" si="33"/>
        <v>0</v>
      </c>
      <c r="I61" s="101">
        <f>SUMIF($B54:$B60,"&lt;&gt;0",I54:I60)</f>
        <v>0</v>
      </c>
      <c r="J61" s="101">
        <f t="shared" si="33"/>
        <v>0</v>
      </c>
      <c r="K61" s="61">
        <f t="shared" si="33"/>
        <v>0</v>
      </c>
      <c r="L61" s="61">
        <f t="shared" si="33"/>
        <v>0</v>
      </c>
      <c r="M61" s="61">
        <f t="shared" si="33"/>
        <v>0</v>
      </c>
      <c r="N61" s="61">
        <f t="shared" si="33"/>
        <v>0</v>
      </c>
      <c r="O61" s="61">
        <f t="shared" si="33"/>
        <v>0</v>
      </c>
      <c r="P61" s="61">
        <f t="shared" si="33"/>
        <v>0</v>
      </c>
      <c r="Q61" s="61">
        <f t="shared" si="33"/>
        <v>0</v>
      </c>
      <c r="R61" s="104"/>
      <c r="T61" s="114">
        <f>SUMIF($B54:$B60,"&lt;&gt;0",T54:T60)</f>
        <v>0</v>
      </c>
      <c r="U61" s="231">
        <f>SUMIF($B54:$B60,"&lt;&gt;0",U54:U60)</f>
        <v>0</v>
      </c>
      <c r="V61" s="231">
        <f>SUMIF($B54:$B60,"&lt;&gt;0",V54:V60)</f>
        <v>0</v>
      </c>
      <c r="X61" s="23"/>
      <c r="Y61" s="377"/>
      <c r="Z61" s="377"/>
      <c r="AA61" s="377"/>
      <c r="AB61" s="377"/>
      <c r="AC61" s="377"/>
      <c r="AD61" s="377"/>
      <c r="AE61" s="33"/>
      <c r="AF61" s="33"/>
      <c r="AG61" s="24"/>
      <c r="AH61" s="3"/>
      <c r="AI61" s="71"/>
      <c r="AJ61" s="56" t="s">
        <v>34</v>
      </c>
      <c r="AK61" s="207">
        <f>SUM(AK54:AK60)</f>
        <v>0</v>
      </c>
      <c r="AL61" s="207">
        <f t="shared" ref="AL61:AN61" si="34">SUM(AL54:AL60)</f>
        <v>0</v>
      </c>
      <c r="AM61" s="207">
        <f t="shared" si="34"/>
        <v>0</v>
      </c>
      <c r="AN61" s="207">
        <f t="shared" si="34"/>
        <v>0</v>
      </c>
      <c r="AO61" s="70"/>
    </row>
    <row r="62" spans="1:41">
      <c r="X62" s="23"/>
      <c r="Y62" s="1" t="s">
        <v>83</v>
      </c>
      <c r="Z62" s="1"/>
      <c r="AA62" s="1"/>
      <c r="AB62" s="1"/>
      <c r="AC62" s="1"/>
      <c r="AD62" s="1"/>
      <c r="AE62" s="3" t="s">
        <v>26</v>
      </c>
      <c r="AF62" s="3"/>
      <c r="AG62" s="24"/>
      <c r="AH62" s="3"/>
      <c r="AI62" s="71"/>
      <c r="AJ62" s="70"/>
      <c r="AK62" s="70"/>
      <c r="AL62" s="70"/>
      <c r="AM62" s="70"/>
      <c r="AN62" s="70"/>
      <c r="AO62" s="70"/>
    </row>
    <row r="63" spans="1:41">
      <c r="A63" s="378" t="s">
        <v>45</v>
      </c>
      <c r="B63" s="378"/>
      <c r="C63" s="378"/>
      <c r="D63" s="378"/>
      <c r="E63" s="378"/>
      <c r="F63" s="378"/>
      <c r="G63" s="378"/>
      <c r="H63" s="378"/>
      <c r="I63" s="378"/>
      <c r="J63" s="378"/>
      <c r="K63" s="378"/>
      <c r="L63" s="378"/>
      <c r="M63" s="378"/>
      <c r="N63" s="378"/>
      <c r="O63" s="378"/>
      <c r="P63" s="378"/>
      <c r="Q63" s="378"/>
      <c r="R63" s="378"/>
      <c r="X63" s="23"/>
      <c r="Y63" s="3"/>
      <c r="Z63" s="3"/>
      <c r="AA63" s="3"/>
      <c r="AB63" s="3"/>
      <c r="AC63" s="3"/>
      <c r="AD63" s="3"/>
      <c r="AE63" s="3"/>
      <c r="AF63" s="3"/>
      <c r="AG63" s="24"/>
      <c r="AH63" s="3"/>
      <c r="AI63" s="76"/>
      <c r="AJ63" s="77"/>
      <c r="AK63" s="77"/>
      <c r="AL63" s="77"/>
      <c r="AM63" s="77"/>
      <c r="AN63" s="77"/>
      <c r="AO63" s="77"/>
    </row>
    <row r="64" spans="1:41" ht="13.5" thickBot="1">
      <c r="A64" s="373" t="s">
        <v>67</v>
      </c>
      <c r="B64" s="373"/>
      <c r="C64" s="373"/>
      <c r="D64" s="373"/>
      <c r="E64" s="373"/>
      <c r="F64" s="373"/>
      <c r="G64" s="373"/>
      <c r="H64" s="373"/>
      <c r="I64" s="373"/>
      <c r="J64" s="373"/>
      <c r="K64" s="373"/>
      <c r="L64" s="373"/>
      <c r="M64" s="373"/>
      <c r="N64" s="373"/>
      <c r="O64" s="373"/>
      <c r="P64" s="373"/>
      <c r="Q64" s="373"/>
      <c r="R64" s="373"/>
      <c r="X64" s="26"/>
      <c r="Y64" s="27"/>
      <c r="Z64" s="27"/>
      <c r="AA64" s="27"/>
      <c r="AB64" s="27"/>
      <c r="AC64" s="27"/>
      <c r="AD64" s="27"/>
      <c r="AE64" s="27"/>
      <c r="AF64" s="27"/>
      <c r="AG64" s="28"/>
    </row>
    <row r="65" spans="1:33" ht="13.5" thickTop="1">
      <c r="A65" s="29"/>
      <c r="B65" s="2" t="s">
        <v>71</v>
      </c>
      <c r="E65" s="108"/>
      <c r="F65" s="153" t="s">
        <v>252</v>
      </c>
      <c r="G65" s="108"/>
      <c r="H65" s="108"/>
      <c r="I65" s="108"/>
      <c r="J65" s="108"/>
      <c r="T65" s="3"/>
      <c r="U65" s="3"/>
      <c r="V65" s="3"/>
      <c r="W65" s="3"/>
      <c r="X65" s="3"/>
      <c r="Y65" s="3"/>
      <c r="Z65" s="3"/>
      <c r="AA65" s="3"/>
      <c r="AB65" s="3"/>
      <c r="AC65" s="3"/>
      <c r="AD65" s="3"/>
      <c r="AE65" s="3"/>
      <c r="AF65" s="3"/>
      <c r="AG65" s="3"/>
    </row>
  </sheetData>
  <sheetProtection sheet="1" selectLockedCells="1"/>
  <protectedRanges>
    <protectedRange sqref="Y4 Y7 AD4 AB10 AE10 C6:C12 AD7:AF7 AH14 C18:C24 C30:C36 C42:C48 C54:C60" name="Range1"/>
    <protectedRange sqref="AE27 AB13 AG13" name="Range1_2"/>
  </protectedRanges>
  <mergeCells count="94">
    <mergeCell ref="A64:R64"/>
    <mergeCell ref="AK52:AN52"/>
    <mergeCell ref="Q53:R53"/>
    <mergeCell ref="Y57:AF58"/>
    <mergeCell ref="A61:B61"/>
    <mergeCell ref="Y61:AD61"/>
    <mergeCell ref="A63:R63"/>
    <mergeCell ref="A52:B52"/>
    <mergeCell ref="C52:H52"/>
    <mergeCell ref="I52:J52"/>
    <mergeCell ref="K52:R52"/>
    <mergeCell ref="T52:V52"/>
    <mergeCell ref="Z46:AC46"/>
    <mergeCell ref="Z47:AC47"/>
    <mergeCell ref="Z48:AC48"/>
    <mergeCell ref="Z49:AC49"/>
    <mergeCell ref="Z50:AA50"/>
    <mergeCell ref="AK40:AN40"/>
    <mergeCell ref="Q41:R41"/>
    <mergeCell ref="Z41:AC41"/>
    <mergeCell ref="Z42:AC42"/>
    <mergeCell ref="Z43:AC43"/>
    <mergeCell ref="Z39:AC39"/>
    <mergeCell ref="A40:B40"/>
    <mergeCell ref="C40:H40"/>
    <mergeCell ref="I40:J40"/>
    <mergeCell ref="K40:R40"/>
    <mergeCell ref="T40:V40"/>
    <mergeCell ref="Z40:AC40"/>
    <mergeCell ref="Z38:AC38"/>
    <mergeCell ref="AK28:AN28"/>
    <mergeCell ref="Q29:R29"/>
    <mergeCell ref="Z29:AC29"/>
    <mergeCell ref="Z30:AC30"/>
    <mergeCell ref="Z31:AC31"/>
    <mergeCell ref="Z32:AC32"/>
    <mergeCell ref="Z33:AC33"/>
    <mergeCell ref="Z34:AC34"/>
    <mergeCell ref="Z35:AC35"/>
    <mergeCell ref="Z36:AC36"/>
    <mergeCell ref="Z37:AC37"/>
    <mergeCell ref="Z27:AC27"/>
    <mergeCell ref="A28:B28"/>
    <mergeCell ref="C28:H28"/>
    <mergeCell ref="I28:J28"/>
    <mergeCell ref="K28:R28"/>
    <mergeCell ref="T28:V28"/>
    <mergeCell ref="Z28:AC28"/>
    <mergeCell ref="Z26:AC26"/>
    <mergeCell ref="AK16:AN16"/>
    <mergeCell ref="Q17:R17"/>
    <mergeCell ref="Y17:AA17"/>
    <mergeCell ref="AD17:AE17"/>
    <mergeCell ref="Z22:AC22"/>
    <mergeCell ref="Z23:AC23"/>
    <mergeCell ref="Z24:AC24"/>
    <mergeCell ref="Z25:AC25"/>
    <mergeCell ref="Z21:AC21"/>
    <mergeCell ref="Y19:AF19"/>
    <mergeCell ref="Y16:AA16"/>
    <mergeCell ref="AD16:AE16"/>
    <mergeCell ref="A16:B16"/>
    <mergeCell ref="C16:H16"/>
    <mergeCell ref="I16:J16"/>
    <mergeCell ref="K16:R16"/>
    <mergeCell ref="T16:V16"/>
    <mergeCell ref="AE10:AF10"/>
    <mergeCell ref="AK4:AN4"/>
    <mergeCell ref="A4:B4"/>
    <mergeCell ref="C4:H4"/>
    <mergeCell ref="I4:J4"/>
    <mergeCell ref="K4:R4"/>
    <mergeCell ref="T4:V4"/>
    <mergeCell ref="Q5:R5"/>
    <mergeCell ref="Y6:AB6"/>
    <mergeCell ref="Y7:AB7"/>
    <mergeCell ref="Y9:Z9"/>
    <mergeCell ref="AB9:AC9"/>
    <mergeCell ref="AE9:AF9"/>
    <mergeCell ref="Y10:Z10"/>
    <mergeCell ref="AB10:AC10"/>
    <mergeCell ref="AJ2:AL2"/>
    <mergeCell ref="Y3:AB3"/>
    <mergeCell ref="AD3:AF3"/>
    <mergeCell ref="Y4:AB4"/>
    <mergeCell ref="AD4:AF4"/>
    <mergeCell ref="Y12:AB12"/>
    <mergeCell ref="AD12:AF12"/>
    <mergeCell ref="Y15:AA15"/>
    <mergeCell ref="AD15:AE15"/>
    <mergeCell ref="Y14:AA14"/>
    <mergeCell ref="AD14:AE14"/>
    <mergeCell ref="Y13:AA13"/>
    <mergeCell ref="AD13:AE13"/>
  </mergeCells>
  <conditionalFormatting sqref="B18:B24 B30:B36 B54:B60 B6:B12 B42:B48">
    <cfRule type="cellIs" dxfId="243" priority="52" stopIfTrue="1" operator="equal">
      <formula>0</formula>
    </cfRule>
  </conditionalFormatting>
  <conditionalFormatting sqref="C13:H13 C25:H25 C37:H37 C49:H49 C61:H61 L25:Q25 L37:Q37 L49:Q49 L61:Q61 J13 L13:Q13">
    <cfRule type="cellIs" dxfId="242" priority="51" stopIfTrue="1" operator="equal">
      <formula>0</formula>
    </cfRule>
  </conditionalFormatting>
  <conditionalFormatting sqref="J25">
    <cfRule type="cellIs" dxfId="241" priority="44" stopIfTrue="1" operator="equal">
      <formula>0</formula>
    </cfRule>
  </conditionalFormatting>
  <conditionalFormatting sqref="J37">
    <cfRule type="cellIs" dxfId="240" priority="43" stopIfTrue="1" operator="equal">
      <formula>0</formula>
    </cfRule>
  </conditionalFormatting>
  <conditionalFormatting sqref="J49">
    <cfRule type="cellIs" dxfId="239" priority="42" stopIfTrue="1" operator="equal">
      <formula>0</formula>
    </cfRule>
  </conditionalFormatting>
  <conditionalFormatting sqref="J61">
    <cfRule type="cellIs" dxfId="238" priority="41" stopIfTrue="1" operator="equal">
      <formula>0</formula>
    </cfRule>
  </conditionalFormatting>
  <conditionalFormatting sqref="K25 K37 K49 K61 K13">
    <cfRule type="cellIs" dxfId="237" priority="40" stopIfTrue="1" operator="equal">
      <formula>0</formula>
    </cfRule>
  </conditionalFormatting>
  <conditionalFormatting sqref="I13">
    <cfRule type="cellIs" dxfId="236" priority="39" stopIfTrue="1" operator="equal">
      <formula>0</formula>
    </cfRule>
  </conditionalFormatting>
  <conditionalFormatting sqref="I25">
    <cfRule type="cellIs" dxfId="235" priority="38" stopIfTrue="1" operator="equal">
      <formula>0</formula>
    </cfRule>
  </conditionalFormatting>
  <conditionalFormatting sqref="I49">
    <cfRule type="cellIs" dxfId="234" priority="36" stopIfTrue="1" operator="equal">
      <formula>0</formula>
    </cfRule>
  </conditionalFormatting>
  <conditionalFormatting sqref="I61">
    <cfRule type="cellIs" dxfId="233" priority="35" stopIfTrue="1" operator="equal">
      <formula>0</formula>
    </cfRule>
  </conditionalFormatting>
  <conditionalFormatting sqref="T13:V13">
    <cfRule type="cellIs" dxfId="232" priority="34" stopIfTrue="1" operator="equal">
      <formula>0</formula>
    </cfRule>
  </conditionalFormatting>
  <conditionalFormatting sqref="T25:V25">
    <cfRule type="cellIs" dxfId="231" priority="33" stopIfTrue="1" operator="equal">
      <formula>0</formula>
    </cfRule>
  </conditionalFormatting>
  <conditionalFormatting sqref="T37:V37">
    <cfRule type="cellIs" dxfId="230" priority="32" stopIfTrue="1" operator="equal">
      <formula>0</formula>
    </cfRule>
  </conditionalFormatting>
  <conditionalFormatting sqref="T49:V49">
    <cfRule type="cellIs" dxfId="229" priority="31" stopIfTrue="1" operator="equal">
      <formula>0</formula>
    </cfRule>
  </conditionalFormatting>
  <conditionalFormatting sqref="T61:V61">
    <cfRule type="cellIs" dxfId="228" priority="30" stopIfTrue="1" operator="equal">
      <formula>0</formula>
    </cfRule>
  </conditionalFormatting>
  <conditionalFormatting sqref="I37">
    <cfRule type="cellIs" dxfId="227" priority="22" stopIfTrue="1" operator="equal">
      <formula>0</formula>
    </cfRule>
  </conditionalFormatting>
  <conditionalFormatting sqref="AB17">
    <cfRule type="cellIs" dxfId="226" priority="10" stopIfTrue="1" operator="lessThan">
      <formula>0</formula>
    </cfRule>
  </conditionalFormatting>
  <conditionalFormatting sqref="AE21:AF25 AE48:AF48 AE28:AF35 AF26 AE38:AF43 AE45:AF46">
    <cfRule type="cellIs" dxfId="225" priority="9" stopIfTrue="1" operator="equal">
      <formula>0</formula>
    </cfRule>
  </conditionalFormatting>
  <conditionalFormatting sqref="AE47:AF47">
    <cfRule type="cellIs" dxfId="224" priority="8" stopIfTrue="1" operator="equal">
      <formula>0</formula>
    </cfRule>
  </conditionalFormatting>
  <conditionalFormatting sqref="AE50:AF50">
    <cfRule type="cellIs" dxfId="223" priority="7" stopIfTrue="1" operator="equal">
      <formula>0</formula>
    </cfRule>
  </conditionalFormatting>
  <conditionalFormatting sqref="AE45:AF45">
    <cfRule type="expression" dxfId="222" priority="6" stopIfTrue="1">
      <formula>$AE$45:$AF$45=0</formula>
    </cfRule>
  </conditionalFormatting>
  <conditionalFormatting sqref="AE36:AF36">
    <cfRule type="cellIs" dxfId="221" priority="5" stopIfTrue="1" operator="equal">
      <formula>0</formula>
    </cfRule>
  </conditionalFormatting>
  <conditionalFormatting sqref="AE36:AF36">
    <cfRule type="expression" dxfId="220" priority="4" stopIfTrue="1">
      <formula>$AE$45:$AF$45=0</formula>
    </cfRule>
  </conditionalFormatting>
  <conditionalFormatting sqref="AE49:AF49">
    <cfRule type="cellIs" dxfId="219" priority="3" stopIfTrue="1" operator="equal">
      <formula>0</formula>
    </cfRule>
  </conditionalFormatting>
  <conditionalFormatting sqref="AE26">
    <cfRule type="cellIs" dxfId="218" priority="2" stopIfTrue="1" operator="equal">
      <formula>0</formula>
    </cfRule>
  </conditionalFormatting>
  <conditionalFormatting sqref="AE44:AF44">
    <cfRule type="cellIs" dxfId="217" priority="1" stopIfTrue="1" operator="equal">
      <formula>0</formula>
    </cfRule>
  </conditionalFormatting>
  <dataValidations count="6">
    <dataValidation allowBlank="1" showInputMessage="1" sqref="AB10"/>
    <dataValidation type="decimal" allowBlank="1" showInputMessage="1" showErrorMessage="1" sqref="AH14 AE27 AB13 AG13">
      <formula1>0</formula1>
      <formula2>300</formula2>
    </dataValidation>
    <dataValidation type="decimal" allowBlank="1" showInputMessage="1" showErrorMessage="1" sqref="AD7">
      <formula1>0</formula1>
      <formula2>2</formula2>
    </dataValidation>
    <dataValidation type="decimal" allowBlank="1" showInputMessage="1" showErrorMessage="1" errorTitle="Invalid Data Type" error="Please enter a number between 0 and 24." sqref="C18:C24 C42:C48 C30:C36 C6:C12 C54:C60">
      <formula1>0</formula1>
      <formula2>24</formula2>
    </dataValidation>
    <dataValidation type="date" allowBlank="1" showInputMessage="1" sqref="AE10">
      <formula1>1</formula1>
      <formula2>73050</formula2>
    </dataValidation>
    <dataValidation type="list" allowBlank="1" showInputMessage="1" showErrorMessage="1" sqref="R54">
      <formula1>$B$18:$B$24</formula1>
    </dataValidation>
  </dataValidations>
  <hyperlinks>
    <hyperlink ref="F65" r:id="rId1" display="http://web.uncg.edu/hrs/PolicyManuals/StaffManual/Section5/"/>
  </hyperlinks>
  <printOptions horizontalCentered="1" verticalCentered="1"/>
  <pageMargins left="0.25" right="0.25" top="0.25" bottom="0.25" header="0.3" footer="0.3"/>
  <pageSetup scale="56" orientation="landscape" r:id="rId2"/>
  <headerFooter alignWithMargins="0">
    <oddHeader>&amp;C&amp;"Arial,Bold"&amp;11The University of North Carolina at Greensboro 
Monthly Time &amp; Leave Record 
For SHRA Non-Exempt Employees</oddHeader>
    <oddFooter>&amp;L&amp;"Arial,Italic"rv: 12/4/2017</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Validation!$B$18:$B$24</xm:f>
          </x14:formula1>
          <xm:sqref>R6:R12 R18:R24 R30:R36 R42:R48 R55:R61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Validation</vt:lpstr>
      <vt:lpstr>Instructions</vt:lpstr>
      <vt:lpstr>Holidays</vt:lpstr>
      <vt:lpstr>Earn Codes</vt:lpstr>
      <vt:lpstr>Timesheet Setup</vt:lpstr>
      <vt:lpstr>January</vt:lpstr>
      <vt:lpstr>February</vt:lpstr>
      <vt:lpstr>March</vt:lpstr>
      <vt:lpstr>April</vt:lpstr>
      <vt:lpstr>May</vt:lpstr>
      <vt:lpstr>June</vt:lpstr>
      <vt:lpstr>July</vt:lpstr>
      <vt:lpstr>August</vt:lpstr>
      <vt:lpstr>September</vt:lpstr>
      <vt:lpstr>October</vt:lpstr>
      <vt:lpstr>November</vt:lpstr>
      <vt:lpstr>December</vt:lpstr>
      <vt:lpstr>April!Print_Area</vt:lpstr>
      <vt:lpstr>August!Print_Area</vt:lpstr>
      <vt:lpstr>December!Print_Area</vt:lpstr>
      <vt:lpstr>February!Print_Area</vt:lpstr>
      <vt:lpstr>Holidays!Print_Area</vt:lpstr>
      <vt:lpstr>Instructions!Print_Area</vt:lpstr>
      <vt:lpstr>January!Print_Area</vt:lpstr>
      <vt:lpstr>July!Print_Area</vt:lpstr>
      <vt:lpstr>June!Print_Area</vt:lpstr>
      <vt:lpstr>March!Print_Area</vt:lpstr>
      <vt:lpstr>May!Print_Area</vt:lpstr>
      <vt:lpstr>November!Print_Area</vt:lpstr>
      <vt:lpstr>October!Print_Area</vt:lpstr>
      <vt:lpstr>September!Print_Area</vt:lpstr>
    </vt:vector>
  </TitlesOfParts>
  <Company>UNCG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ddcarle2</dc:creator>
  <cp:lastModifiedBy>William Christopher Wilson</cp:lastModifiedBy>
  <cp:lastPrinted>2016-12-01T16:24:55Z</cp:lastPrinted>
  <dcterms:created xsi:type="dcterms:W3CDTF">2008-03-11T17:28:54Z</dcterms:created>
  <dcterms:modified xsi:type="dcterms:W3CDTF">2017-12-04T14:24:17Z</dcterms:modified>
</cp:coreProperties>
</file>