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https://uncg.sharepoint.com/sites/dept-58401/Migrated from Box/58401 - HRS Department Shared All/58401 - HRIS/Timesheets/"/>
    </mc:Choice>
  </mc:AlternateContent>
  <xr:revisionPtr revIDLastSave="171" documentId="14_{037D3A52-4768-4B26-84DE-090DCF01849E}" xr6:coauthVersionLast="47" xr6:coauthVersionMax="47" xr10:uidLastSave="{F87D07BE-78A6-4988-8171-C737074EF533}"/>
  <bookViews>
    <workbookView xWindow="-28920" yWindow="-120" windowWidth="29040" windowHeight="15720" tabRatio="785" firstSheet="1" activeTab="5" xr2:uid="{00000000-000D-0000-FFFF-FFFF00000000}"/>
  </bookViews>
  <sheets>
    <sheet name="Validation" sheetId="4" state="hidden" r:id="rId1"/>
    <sheet name="Instructions" sheetId="2" r:id="rId2"/>
    <sheet name="Holidays" sheetId="17" r:id="rId3"/>
    <sheet name="Earn Codes" sheetId="6" r:id="rId4"/>
    <sheet name="Timesheet Setup" sheetId="27" r:id="rId5"/>
    <sheet name="January" sheetId="33" r:id="rId6"/>
    <sheet name="February" sheetId="36" r:id="rId7"/>
    <sheet name="March" sheetId="37" r:id="rId8"/>
    <sheet name="April" sheetId="38" r:id="rId9"/>
    <sheet name="May" sheetId="39" r:id="rId10"/>
    <sheet name="June" sheetId="40" r:id="rId11"/>
    <sheet name="July" sheetId="41" r:id="rId12"/>
    <sheet name="August" sheetId="42" r:id="rId13"/>
    <sheet name="September" sheetId="43" r:id="rId14"/>
    <sheet name="October" sheetId="44" r:id="rId15"/>
    <sheet name="November" sheetId="45" r:id="rId16"/>
    <sheet name="December" sheetId="46" r:id="rId17"/>
  </sheets>
  <definedNames>
    <definedName name="_xlnm.Print_Area" localSheetId="8">April!$A$3:$AH$70</definedName>
    <definedName name="_xlnm.Print_Area" localSheetId="12">August!$A$3:$AH$70</definedName>
    <definedName name="_xlnm.Print_Area" localSheetId="16">December!$A$3:$AH$70</definedName>
    <definedName name="_xlnm.Print_Area" localSheetId="6">February!$A$3:$AH$70</definedName>
    <definedName name="_xlnm.Print_Area" localSheetId="2">Holidays!$A$1:$F$35</definedName>
    <definedName name="_xlnm.Print_Area" localSheetId="5">January!$A$1:$AG$65</definedName>
    <definedName name="_xlnm.Print_Area" localSheetId="11">July!$A$3:$AH$70</definedName>
    <definedName name="_xlnm.Print_Area" localSheetId="10">June!$A$3:$AH$70</definedName>
    <definedName name="_xlnm.Print_Area" localSheetId="7">March!$A$3:$AH$70</definedName>
    <definedName name="_xlnm.Print_Area" localSheetId="9">May!$A$3:$AH$70</definedName>
    <definedName name="_xlnm.Print_Area" localSheetId="15">November!$A$3:$AH$70</definedName>
    <definedName name="_xlnm.Print_Area" localSheetId="14">October!$A$3:$AH$70</definedName>
    <definedName name="_xlnm.Print_Area" localSheetId="13">September!$A$3:$AH$70</definedName>
    <definedName name="Z_16E8EE08_31BD_4376_AC27_20741A6BF30E_.wvu.Rows" localSheetId="8" hidden="1">April!$61:$66</definedName>
    <definedName name="Z_16E8EE08_31BD_4376_AC27_20741A6BF30E_.wvu.Rows" localSheetId="12" hidden="1">August!$61:$66</definedName>
    <definedName name="Z_16E8EE08_31BD_4376_AC27_20741A6BF30E_.wvu.Rows" localSheetId="16" hidden="1">December!$61:$66</definedName>
    <definedName name="Z_16E8EE08_31BD_4376_AC27_20741A6BF30E_.wvu.Rows" localSheetId="6" hidden="1">February!$61:$66</definedName>
    <definedName name="Z_16E8EE08_31BD_4376_AC27_20741A6BF30E_.wvu.Rows" localSheetId="5" hidden="1">January!$60:$65</definedName>
    <definedName name="Z_16E8EE08_31BD_4376_AC27_20741A6BF30E_.wvu.Rows" localSheetId="11" hidden="1">July!$61:$66</definedName>
    <definedName name="Z_16E8EE08_31BD_4376_AC27_20741A6BF30E_.wvu.Rows" localSheetId="10" hidden="1">June!$61:$66</definedName>
    <definedName name="Z_16E8EE08_31BD_4376_AC27_20741A6BF30E_.wvu.Rows" localSheetId="7" hidden="1">March!$61:$66</definedName>
    <definedName name="Z_16E8EE08_31BD_4376_AC27_20741A6BF30E_.wvu.Rows" localSheetId="9" hidden="1">May!$61:$66</definedName>
    <definedName name="Z_16E8EE08_31BD_4376_AC27_20741A6BF30E_.wvu.Rows" localSheetId="15" hidden="1">November!$61:$66</definedName>
    <definedName name="Z_16E8EE08_31BD_4376_AC27_20741A6BF30E_.wvu.Rows" localSheetId="14" hidden="1">October!$61:$66</definedName>
    <definedName name="Z_16E8EE08_31BD_4376_AC27_20741A6BF30E_.wvu.Rows" localSheetId="13" hidden="1">September!$61:$66</definedName>
  </definedNames>
  <calcPr calcId="191029"/>
  <customWorkbookViews>
    <customWorkbookView name="UNCG - Personal View" guid="{16E8EE08-31BD-4376-AC27-20741A6BF30E}" mergeInterval="0" personalView="1" maximized="1" xWindow="1" yWindow="1" windowWidth="1024" windowHeight="4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47" i="33" l="1"/>
  <c r="AF47" i="33" s="1"/>
  <c r="AE46" i="33"/>
  <c r="AF46" i="33" s="1"/>
  <c r="AE45" i="33"/>
  <c r="AF45" i="33" s="1"/>
  <c r="AE44" i="33"/>
  <c r="AF44" i="33" s="1"/>
  <c r="AE43" i="33"/>
  <c r="AF43" i="33" s="1"/>
  <c r="AE42" i="33"/>
  <c r="AF42" i="33" s="1"/>
  <c r="AE41" i="33"/>
  <c r="AF41" i="33" s="1"/>
  <c r="AE40" i="33"/>
  <c r="AF40" i="33" s="1"/>
  <c r="AE39" i="33"/>
  <c r="AF39" i="33" s="1"/>
  <c r="AE38" i="33"/>
  <c r="AF38" i="33" s="1"/>
  <c r="AE37" i="33"/>
  <c r="AF37" i="33" s="1"/>
  <c r="AE36" i="33"/>
  <c r="AF36" i="33" s="1"/>
  <c r="AE35" i="33"/>
  <c r="AF35" i="33" s="1"/>
  <c r="AE34" i="33"/>
  <c r="AF34" i="33" s="1"/>
  <c r="AE33" i="33"/>
  <c r="AF33" i="33" s="1"/>
  <c r="AE32" i="33"/>
  <c r="AF32" i="33" s="1"/>
  <c r="AE31" i="33"/>
  <c r="AF31" i="33" s="1"/>
  <c r="AE30" i="33"/>
  <c r="AF30" i="33" s="1"/>
  <c r="AE29" i="33"/>
  <c r="AF29" i="33" s="1"/>
  <c r="AE28" i="33"/>
  <c r="AF28" i="33" s="1"/>
  <c r="AE27" i="33"/>
  <c r="AF27" i="33" s="1"/>
  <c r="AE26" i="33"/>
  <c r="AF26" i="33" s="1"/>
  <c r="AE25" i="33"/>
  <c r="AF25" i="33" s="1"/>
  <c r="AE23" i="33"/>
  <c r="AF23" i="33" s="1"/>
  <c r="AE22" i="33"/>
  <c r="AF22" i="33" s="1"/>
  <c r="AE21" i="33"/>
  <c r="AF21" i="33" s="1"/>
  <c r="AE20" i="33"/>
  <c r="AF20" i="33" s="1"/>
  <c r="AE19" i="33"/>
  <c r="AF19" i="33" s="1"/>
  <c r="AE18" i="33"/>
  <c r="AF18" i="33" s="1"/>
  <c r="J13" i="27"/>
  <c r="AE46" i="46"/>
  <c r="AF46" i="46" s="1"/>
  <c r="AE46" i="45"/>
  <c r="AF46" i="45" s="1"/>
  <c r="AE46" i="44"/>
  <c r="AF46" i="44" s="1"/>
  <c r="AE46" i="43"/>
  <c r="AF46" i="43" s="1"/>
  <c r="AE46" i="42"/>
  <c r="AF46" i="42" s="1"/>
  <c r="AE46" i="41"/>
  <c r="AF46" i="41" s="1"/>
  <c r="AE46" i="40"/>
  <c r="AF46" i="40" s="1"/>
  <c r="AE46" i="39"/>
  <c r="AF46" i="39" s="1"/>
  <c r="AE46" i="38"/>
  <c r="AF46" i="38" s="1"/>
  <c r="AE46" i="37"/>
  <c r="AF46" i="37" s="1"/>
  <c r="AE46" i="36"/>
  <c r="AF46" i="36" s="1"/>
  <c r="AE44" i="46"/>
  <c r="AF44" i="46" s="1"/>
  <c r="AE43" i="46"/>
  <c r="AF43" i="46" s="1"/>
  <c r="AE44" i="45"/>
  <c r="AF44" i="45" s="1"/>
  <c r="AE43" i="45"/>
  <c r="AE44" i="44"/>
  <c r="AF44" i="44" s="1"/>
  <c r="AE43" i="44"/>
  <c r="AE44" i="43"/>
  <c r="AF44" i="43" s="1"/>
  <c r="AE43" i="43"/>
  <c r="AF43" i="43" s="1"/>
  <c r="AE44" i="42"/>
  <c r="AF44" i="42" s="1"/>
  <c r="AE43" i="42"/>
  <c r="AE44" i="41"/>
  <c r="AF44" i="41" s="1"/>
  <c r="AE43" i="41"/>
  <c r="AF43" i="41" s="1"/>
  <c r="AE44" i="40"/>
  <c r="AF44" i="40" s="1"/>
  <c r="AE43" i="40"/>
  <c r="AE44" i="39"/>
  <c r="AF44" i="39" s="1"/>
  <c r="AE43" i="39"/>
  <c r="AE44" i="38"/>
  <c r="AF44" i="38" s="1"/>
  <c r="AE43" i="38"/>
  <c r="AE44" i="37"/>
  <c r="AF44" i="37" s="1"/>
  <c r="AE43" i="37"/>
  <c r="AE44" i="36"/>
  <c r="AF44" i="36" s="1"/>
  <c r="AE43" i="36"/>
  <c r="AF48" i="33" l="1"/>
  <c r="AE48" i="33"/>
  <c r="AF43" i="45"/>
  <c r="AF43" i="44"/>
  <c r="AF43" i="42"/>
  <c r="AF43" i="40"/>
  <c r="AF43" i="39"/>
  <c r="AF43" i="38"/>
  <c r="AF43" i="37"/>
  <c r="AF43" i="36"/>
  <c r="AN59" i="46" l="1"/>
  <c r="AL59" i="46"/>
  <c r="AK59" i="46"/>
  <c r="AN58" i="46"/>
  <c r="AL58" i="46"/>
  <c r="AK58" i="46"/>
  <c r="AN57" i="46"/>
  <c r="AL57" i="46"/>
  <c r="AK57" i="46"/>
  <c r="AN56" i="46"/>
  <c r="AL56" i="46"/>
  <c r="AK56" i="46"/>
  <c r="AN55" i="46"/>
  <c r="AL55" i="46"/>
  <c r="AK55" i="46"/>
  <c r="AN54" i="46"/>
  <c r="AL54" i="46"/>
  <c r="AK54" i="46"/>
  <c r="AN53" i="46"/>
  <c r="AL53" i="46"/>
  <c r="AK53" i="46"/>
  <c r="AN47" i="46"/>
  <c r="AL47" i="46"/>
  <c r="AK47" i="46"/>
  <c r="AN46" i="46"/>
  <c r="AL46" i="46"/>
  <c r="AK46" i="46"/>
  <c r="AN45" i="46"/>
  <c r="AL45" i="46"/>
  <c r="AK45" i="46"/>
  <c r="AN44" i="46"/>
  <c r="AL44" i="46"/>
  <c r="AK44" i="46"/>
  <c r="AN43" i="46"/>
  <c r="AL43" i="46"/>
  <c r="AK43" i="46"/>
  <c r="AN42" i="46"/>
  <c r="AL42" i="46"/>
  <c r="AK42" i="46"/>
  <c r="AE42" i="46"/>
  <c r="AF42" i="46" s="1"/>
  <c r="AN41" i="46"/>
  <c r="AL41" i="46"/>
  <c r="AK41" i="46"/>
  <c r="AE40" i="46"/>
  <c r="AF40" i="46" s="1"/>
  <c r="AE37" i="46"/>
  <c r="AF37" i="46" s="1"/>
  <c r="AE36" i="46"/>
  <c r="AF36" i="46" s="1"/>
  <c r="AN35" i="46"/>
  <c r="AL35" i="46"/>
  <c r="AK35" i="46"/>
  <c r="AN34" i="46"/>
  <c r="AL34" i="46"/>
  <c r="AK34" i="46"/>
  <c r="AN33" i="46"/>
  <c r="AL33" i="46"/>
  <c r="AK33" i="46"/>
  <c r="AE33" i="46"/>
  <c r="AN32" i="46"/>
  <c r="AL32" i="46"/>
  <c r="AK32" i="46"/>
  <c r="AN31" i="46"/>
  <c r="AL31" i="46"/>
  <c r="AK31" i="46"/>
  <c r="AN30" i="46"/>
  <c r="AL30" i="46"/>
  <c r="AK30" i="46"/>
  <c r="AE30" i="46"/>
  <c r="AF30" i="46" s="1"/>
  <c r="AN29" i="46"/>
  <c r="AL29" i="46"/>
  <c r="AK29" i="46"/>
  <c r="AE29" i="46"/>
  <c r="AF29" i="46" s="1"/>
  <c r="AN23" i="46"/>
  <c r="AL23" i="46"/>
  <c r="AK23" i="46"/>
  <c r="AN22" i="46"/>
  <c r="AL22" i="46"/>
  <c r="AK22" i="46"/>
  <c r="AN21" i="46"/>
  <c r="AL21" i="46"/>
  <c r="AK21" i="46"/>
  <c r="AN20" i="46"/>
  <c r="AL20" i="46"/>
  <c r="AK20" i="46"/>
  <c r="AN19" i="46"/>
  <c r="AL19" i="46"/>
  <c r="AK19" i="46"/>
  <c r="AN18" i="46"/>
  <c r="AL18" i="46"/>
  <c r="AK18" i="46"/>
  <c r="AN17" i="46"/>
  <c r="AL17" i="46"/>
  <c r="AK17" i="46"/>
  <c r="AN11" i="46"/>
  <c r="AL11" i="46"/>
  <c r="AK11" i="46"/>
  <c r="AN10" i="46"/>
  <c r="AL10" i="46"/>
  <c r="AK10" i="46"/>
  <c r="AN9" i="46"/>
  <c r="AL9" i="46"/>
  <c r="AK9" i="46"/>
  <c r="AN8" i="46"/>
  <c r="AL8" i="46"/>
  <c r="AK8" i="46"/>
  <c r="AN7" i="46"/>
  <c r="AL7" i="46"/>
  <c r="AK7" i="46"/>
  <c r="AE7" i="46"/>
  <c r="AB7" i="46"/>
  <c r="AN6" i="46"/>
  <c r="AL6" i="46"/>
  <c r="AK6" i="46"/>
  <c r="AN5" i="46"/>
  <c r="AL5" i="46"/>
  <c r="AK5" i="46"/>
  <c r="AF5" i="46"/>
  <c r="AE26" i="46" s="1"/>
  <c r="AF26" i="46" s="1"/>
  <c r="AE5" i="46"/>
  <c r="AE19" i="46" s="1"/>
  <c r="AF19" i="46" s="1"/>
  <c r="AD5" i="46"/>
  <c r="Y5" i="46"/>
  <c r="AD3" i="46"/>
  <c r="Y3" i="46"/>
  <c r="AN59" i="45"/>
  <c r="AL59" i="45"/>
  <c r="AK59" i="45"/>
  <c r="AN58" i="45"/>
  <c r="AL58" i="45"/>
  <c r="AK58" i="45"/>
  <c r="AN57" i="45"/>
  <c r="AL57" i="45"/>
  <c r="AK57" i="45"/>
  <c r="AN56" i="45"/>
  <c r="AL56" i="45"/>
  <c r="AK56" i="45"/>
  <c r="AN55" i="45"/>
  <c r="AL55" i="45"/>
  <c r="AK55" i="45"/>
  <c r="AN54" i="45"/>
  <c r="AL54" i="45"/>
  <c r="AK54" i="45"/>
  <c r="AN53" i="45"/>
  <c r="AL53" i="45"/>
  <c r="AK53" i="45"/>
  <c r="AN47" i="45"/>
  <c r="AL47" i="45"/>
  <c r="AK47" i="45"/>
  <c r="AN46" i="45"/>
  <c r="AL46" i="45"/>
  <c r="AK46" i="45"/>
  <c r="AN45" i="45"/>
  <c r="AL45" i="45"/>
  <c r="AK45" i="45"/>
  <c r="AN44" i="45"/>
  <c r="AL44" i="45"/>
  <c r="AK44" i="45"/>
  <c r="AN43" i="45"/>
  <c r="AL43" i="45"/>
  <c r="AK43" i="45"/>
  <c r="AN42" i="45"/>
  <c r="AL42" i="45"/>
  <c r="AK42" i="45"/>
  <c r="AE42" i="45"/>
  <c r="AF42" i="45" s="1"/>
  <c r="AN41" i="45"/>
  <c r="AL41" i="45"/>
  <c r="AL48" i="45" s="1"/>
  <c r="AK41" i="45"/>
  <c r="AE40" i="45"/>
  <c r="AF40" i="45" s="1"/>
  <c r="AE37" i="45"/>
  <c r="AF37" i="45" s="1"/>
  <c r="AE36" i="45"/>
  <c r="AF36" i="45" s="1"/>
  <c r="AN35" i="45"/>
  <c r="AL35" i="45"/>
  <c r="AK35" i="45"/>
  <c r="AN34" i="45"/>
  <c r="AL34" i="45"/>
  <c r="AK34" i="45"/>
  <c r="AN33" i="45"/>
  <c r="AL33" i="45"/>
  <c r="AK33" i="45"/>
  <c r="AE33" i="45"/>
  <c r="AN32" i="45"/>
  <c r="AL32" i="45"/>
  <c r="AK32" i="45"/>
  <c r="AN31" i="45"/>
  <c r="AL31" i="45"/>
  <c r="AK31" i="45"/>
  <c r="AN30" i="45"/>
  <c r="AL30" i="45"/>
  <c r="AK30" i="45"/>
  <c r="AE30" i="45"/>
  <c r="AF30" i="45" s="1"/>
  <c r="AN29" i="45"/>
  <c r="AL29" i="45"/>
  <c r="AK29" i="45"/>
  <c r="AE29" i="45"/>
  <c r="AF29" i="45" s="1"/>
  <c r="AN23" i="45"/>
  <c r="AL23" i="45"/>
  <c r="AK23" i="45"/>
  <c r="AN22" i="45"/>
  <c r="AL22" i="45"/>
  <c r="AK22" i="45"/>
  <c r="AN21" i="45"/>
  <c r="AL21" i="45"/>
  <c r="AK21" i="45"/>
  <c r="AN20" i="45"/>
  <c r="AL20" i="45"/>
  <c r="AK20" i="45"/>
  <c r="AN19" i="45"/>
  <c r="AL19" i="45"/>
  <c r="AK19" i="45"/>
  <c r="AN18" i="45"/>
  <c r="AL18" i="45"/>
  <c r="AK18" i="45"/>
  <c r="AN17" i="45"/>
  <c r="AL17" i="45"/>
  <c r="AK17" i="45"/>
  <c r="AN11" i="45"/>
  <c r="AL11" i="45"/>
  <c r="AK11" i="45"/>
  <c r="AN10" i="45"/>
  <c r="AL10" i="45"/>
  <c r="AK10" i="45"/>
  <c r="AN9" i="45"/>
  <c r="AL9" i="45"/>
  <c r="AK9" i="45"/>
  <c r="AN8" i="45"/>
  <c r="AL8" i="45"/>
  <c r="AK8" i="45"/>
  <c r="AN7" i="45"/>
  <c r="AL7" i="45"/>
  <c r="AK7" i="45"/>
  <c r="AE7" i="45"/>
  <c r="AB7" i="45"/>
  <c r="B5" i="45" s="1"/>
  <c r="AN6" i="45"/>
  <c r="AL6" i="45"/>
  <c r="AK6" i="45"/>
  <c r="AN5" i="45"/>
  <c r="AN12" i="45" s="1"/>
  <c r="AL5" i="45"/>
  <c r="AK5" i="45"/>
  <c r="AF5" i="45"/>
  <c r="AE26" i="45" s="1"/>
  <c r="AF26" i="45" s="1"/>
  <c r="AE5" i="45"/>
  <c r="AE20" i="45" s="1"/>
  <c r="AF20" i="45" s="1"/>
  <c r="AD5" i="45"/>
  <c r="Y5" i="45"/>
  <c r="AD3" i="45"/>
  <c r="Y3" i="45"/>
  <c r="AN59" i="44"/>
  <c r="AL59" i="44"/>
  <c r="AK59" i="44"/>
  <c r="AN58" i="44"/>
  <c r="AL58" i="44"/>
  <c r="AK58" i="44"/>
  <c r="AN57" i="44"/>
  <c r="AL57" i="44"/>
  <c r="AK57" i="44"/>
  <c r="AN56" i="44"/>
  <c r="AL56" i="44"/>
  <c r="AK56" i="44"/>
  <c r="AN55" i="44"/>
  <c r="AL55" i="44"/>
  <c r="AK55" i="44"/>
  <c r="AN54" i="44"/>
  <c r="AL54" i="44"/>
  <c r="AK54" i="44"/>
  <c r="AN53" i="44"/>
  <c r="AL53" i="44"/>
  <c r="AL60" i="44" s="1"/>
  <c r="AK53" i="44"/>
  <c r="AK60" i="44" s="1"/>
  <c r="AN47" i="44"/>
  <c r="AL47" i="44"/>
  <c r="AK47" i="44"/>
  <c r="AN46" i="44"/>
  <c r="AL46" i="44"/>
  <c r="AK46" i="44"/>
  <c r="AN45" i="44"/>
  <c r="AL45" i="44"/>
  <c r="AK45" i="44"/>
  <c r="AN44" i="44"/>
  <c r="AL44" i="44"/>
  <c r="AK44" i="44"/>
  <c r="AN43" i="44"/>
  <c r="AL43" i="44"/>
  <c r="AK43" i="44"/>
  <c r="AN42" i="44"/>
  <c r="AL42" i="44"/>
  <c r="AK42" i="44"/>
  <c r="AE42" i="44"/>
  <c r="AF42" i="44" s="1"/>
  <c r="AN41" i="44"/>
  <c r="AL41" i="44"/>
  <c r="AK41" i="44"/>
  <c r="AE40" i="44"/>
  <c r="AF40" i="44" s="1"/>
  <c r="AE37" i="44"/>
  <c r="AF37" i="44" s="1"/>
  <c r="AE36" i="44"/>
  <c r="AF36" i="44" s="1"/>
  <c r="AN35" i="44"/>
  <c r="AL35" i="44"/>
  <c r="AK35" i="44"/>
  <c r="AN34" i="44"/>
  <c r="AL34" i="44"/>
  <c r="AK34" i="44"/>
  <c r="AN33" i="44"/>
  <c r="AL33" i="44"/>
  <c r="AK33" i="44"/>
  <c r="AE33" i="44"/>
  <c r="AN32" i="44"/>
  <c r="AL32" i="44"/>
  <c r="AK32" i="44"/>
  <c r="AN31" i="44"/>
  <c r="AL31" i="44"/>
  <c r="AK31" i="44"/>
  <c r="AN30" i="44"/>
  <c r="AL30" i="44"/>
  <c r="AK30" i="44"/>
  <c r="AE30" i="44"/>
  <c r="AF30" i="44" s="1"/>
  <c r="AN29" i="44"/>
  <c r="AL29" i="44"/>
  <c r="AK29" i="44"/>
  <c r="AE29" i="44"/>
  <c r="AF29" i="44" s="1"/>
  <c r="AN23" i="44"/>
  <c r="AL23" i="44"/>
  <c r="AK23" i="44"/>
  <c r="AN22" i="44"/>
  <c r="AL22" i="44"/>
  <c r="AK22" i="44"/>
  <c r="AN21" i="44"/>
  <c r="AL21" i="44"/>
  <c r="AK21" i="44"/>
  <c r="AN20" i="44"/>
  <c r="AL20" i="44"/>
  <c r="AK20" i="44"/>
  <c r="AN19" i="44"/>
  <c r="AL19" i="44"/>
  <c r="AK19" i="44"/>
  <c r="AN18" i="44"/>
  <c r="AL18" i="44"/>
  <c r="AK18" i="44"/>
  <c r="AN17" i="44"/>
  <c r="AN24" i="44" s="1"/>
  <c r="AL17" i="44"/>
  <c r="AK17" i="44"/>
  <c r="AN11" i="44"/>
  <c r="AL11" i="44"/>
  <c r="AK11" i="44"/>
  <c r="AN10" i="44"/>
  <c r="AL10" i="44"/>
  <c r="AK10" i="44"/>
  <c r="AN9" i="44"/>
  <c r="AL9" i="44"/>
  <c r="AK9" i="44"/>
  <c r="AN8" i="44"/>
  <c r="AL8" i="44"/>
  <c r="AK8" i="44"/>
  <c r="AN7" i="44"/>
  <c r="AL7" i="44"/>
  <c r="AK7" i="44"/>
  <c r="AE7" i="44"/>
  <c r="AB7" i="44"/>
  <c r="B5" i="44" s="1"/>
  <c r="AN6" i="44"/>
  <c r="AL6" i="44"/>
  <c r="AK6" i="44"/>
  <c r="AN5" i="44"/>
  <c r="AL5" i="44"/>
  <c r="AK5" i="44"/>
  <c r="AF5" i="44"/>
  <c r="AE26" i="44" s="1"/>
  <c r="AF26" i="44" s="1"/>
  <c r="AE5" i="44"/>
  <c r="AE20" i="44" s="1"/>
  <c r="AF20" i="44" s="1"/>
  <c r="AD5" i="44"/>
  <c r="Y5" i="44"/>
  <c r="AD3" i="44"/>
  <c r="Y3" i="44"/>
  <c r="AN59" i="43"/>
  <c r="AL59" i="43"/>
  <c r="AK59" i="43"/>
  <c r="AN58" i="43"/>
  <c r="AL58" i="43"/>
  <c r="AK58" i="43"/>
  <c r="AN57" i="43"/>
  <c r="AL57" i="43"/>
  <c r="AK57" i="43"/>
  <c r="AN56" i="43"/>
  <c r="AL56" i="43"/>
  <c r="AK56" i="43"/>
  <c r="AN55" i="43"/>
  <c r="AL55" i="43"/>
  <c r="AK55" i="43"/>
  <c r="AN54" i="43"/>
  <c r="AL54" i="43"/>
  <c r="AK54" i="43"/>
  <c r="AN53" i="43"/>
  <c r="AL53" i="43"/>
  <c r="AK53" i="43"/>
  <c r="AN47" i="43"/>
  <c r="AL47" i="43"/>
  <c r="AK47" i="43"/>
  <c r="AN46" i="43"/>
  <c r="AL46" i="43"/>
  <c r="AK46" i="43"/>
  <c r="AN45" i="43"/>
  <c r="AL45" i="43"/>
  <c r="AK45" i="43"/>
  <c r="AN44" i="43"/>
  <c r="AL44" i="43"/>
  <c r="AK44" i="43"/>
  <c r="AN43" i="43"/>
  <c r="AL43" i="43"/>
  <c r="AK43" i="43"/>
  <c r="AN42" i="43"/>
  <c r="AL42" i="43"/>
  <c r="AK42" i="43"/>
  <c r="AE42" i="43"/>
  <c r="AF42" i="43" s="1"/>
  <c r="AN41" i="43"/>
  <c r="AL41" i="43"/>
  <c r="AK41" i="43"/>
  <c r="AK48" i="43" s="1"/>
  <c r="AE40" i="43"/>
  <c r="AF40" i="43" s="1"/>
  <c r="AE37" i="43"/>
  <c r="AF37" i="43" s="1"/>
  <c r="AE36" i="43"/>
  <c r="AF36" i="43" s="1"/>
  <c r="AN35" i="43"/>
  <c r="AL35" i="43"/>
  <c r="AK35" i="43"/>
  <c r="AN34" i="43"/>
  <c r="AL34" i="43"/>
  <c r="AK34" i="43"/>
  <c r="AN33" i="43"/>
  <c r="AL33" i="43"/>
  <c r="AK33" i="43"/>
  <c r="AE33" i="43"/>
  <c r="AN32" i="43"/>
  <c r="AL32" i="43"/>
  <c r="AK32" i="43"/>
  <c r="AN31" i="43"/>
  <c r="AL31" i="43"/>
  <c r="AK31" i="43"/>
  <c r="AN30" i="43"/>
  <c r="AL30" i="43"/>
  <c r="AK30" i="43"/>
  <c r="AE30" i="43"/>
  <c r="AF30" i="43" s="1"/>
  <c r="AN29" i="43"/>
  <c r="AL29" i="43"/>
  <c r="AK29" i="43"/>
  <c r="AE29" i="43"/>
  <c r="AF29" i="43" s="1"/>
  <c r="AN23" i="43"/>
  <c r="AL23" i="43"/>
  <c r="AK23" i="43"/>
  <c r="AN22" i="43"/>
  <c r="AL22" i="43"/>
  <c r="AK22" i="43"/>
  <c r="AN21" i="43"/>
  <c r="AL21" i="43"/>
  <c r="AK21" i="43"/>
  <c r="AN20" i="43"/>
  <c r="AL20" i="43"/>
  <c r="AK20" i="43"/>
  <c r="AN19" i="43"/>
  <c r="AL19" i="43"/>
  <c r="AK19" i="43"/>
  <c r="AN18" i="43"/>
  <c r="AL18" i="43"/>
  <c r="AK18" i="43"/>
  <c r="AN17" i="43"/>
  <c r="AL17" i="43"/>
  <c r="AK17" i="43"/>
  <c r="AK24" i="43" s="1"/>
  <c r="AN11" i="43"/>
  <c r="AL11" i="43"/>
  <c r="AK11" i="43"/>
  <c r="AN10" i="43"/>
  <c r="AL10" i="43"/>
  <c r="AK10" i="43"/>
  <c r="AN9" i="43"/>
  <c r="AL9" i="43"/>
  <c r="AK9" i="43"/>
  <c r="AN8" i="43"/>
  <c r="AL8" i="43"/>
  <c r="AK8" i="43"/>
  <c r="AN7" i="43"/>
  <c r="AL7" i="43"/>
  <c r="AK7" i="43"/>
  <c r="AE7" i="43"/>
  <c r="AB7" i="43"/>
  <c r="B5" i="43" s="1"/>
  <c r="AN6" i="43"/>
  <c r="AL6" i="43"/>
  <c r="AK6" i="43"/>
  <c r="AN5" i="43"/>
  <c r="AL5" i="43"/>
  <c r="AK5" i="43"/>
  <c r="AF5" i="43"/>
  <c r="AE26" i="43" s="1"/>
  <c r="AF26" i="43" s="1"/>
  <c r="AE5" i="43"/>
  <c r="AE19" i="43" s="1"/>
  <c r="AF19" i="43" s="1"/>
  <c r="AD5" i="43"/>
  <c r="Y5" i="43"/>
  <c r="AD3" i="43"/>
  <c r="Y3" i="43"/>
  <c r="AN59" i="42"/>
  <c r="AL59" i="42"/>
  <c r="AK59" i="42"/>
  <c r="AN58" i="42"/>
  <c r="AL58" i="42"/>
  <c r="AK58" i="42"/>
  <c r="AN57" i="42"/>
  <c r="AL57" i="42"/>
  <c r="AK57" i="42"/>
  <c r="AN56" i="42"/>
  <c r="AL56" i="42"/>
  <c r="AK56" i="42"/>
  <c r="AN55" i="42"/>
  <c r="AL55" i="42"/>
  <c r="AK55" i="42"/>
  <c r="AN54" i="42"/>
  <c r="AL54" i="42"/>
  <c r="AK54" i="42"/>
  <c r="AN53" i="42"/>
  <c r="AL53" i="42"/>
  <c r="AK53" i="42"/>
  <c r="AN47" i="42"/>
  <c r="AL47" i="42"/>
  <c r="AK47" i="42"/>
  <c r="AN46" i="42"/>
  <c r="AL46" i="42"/>
  <c r="AK46" i="42"/>
  <c r="AN45" i="42"/>
  <c r="AL45" i="42"/>
  <c r="AK45" i="42"/>
  <c r="AN44" i="42"/>
  <c r="AL44" i="42"/>
  <c r="AK44" i="42"/>
  <c r="AN43" i="42"/>
  <c r="AL43" i="42"/>
  <c r="AK43" i="42"/>
  <c r="AN42" i="42"/>
  <c r="AL42" i="42"/>
  <c r="AK42" i="42"/>
  <c r="AE42" i="42"/>
  <c r="AF42" i="42" s="1"/>
  <c r="AN41" i="42"/>
  <c r="AL41" i="42"/>
  <c r="AK41" i="42"/>
  <c r="AK48" i="42" s="1"/>
  <c r="AE40" i="42"/>
  <c r="AF40" i="42" s="1"/>
  <c r="AE37" i="42"/>
  <c r="AF37" i="42" s="1"/>
  <c r="AE36" i="42"/>
  <c r="AF36" i="42" s="1"/>
  <c r="AN35" i="42"/>
  <c r="AL35" i="42"/>
  <c r="AK35" i="42"/>
  <c r="AN34" i="42"/>
  <c r="AL34" i="42"/>
  <c r="AK34" i="42"/>
  <c r="AN33" i="42"/>
  <c r="AL33" i="42"/>
  <c r="AK33" i="42"/>
  <c r="AE33" i="42"/>
  <c r="AN32" i="42"/>
  <c r="AL32" i="42"/>
  <c r="AK32" i="42"/>
  <c r="AN31" i="42"/>
  <c r="AL31" i="42"/>
  <c r="AK31" i="42"/>
  <c r="AN30" i="42"/>
  <c r="AL30" i="42"/>
  <c r="AK30" i="42"/>
  <c r="AE30" i="42"/>
  <c r="AF30" i="42" s="1"/>
  <c r="AN29" i="42"/>
  <c r="AL29" i="42"/>
  <c r="AK29" i="42"/>
  <c r="AE29" i="42"/>
  <c r="AF29" i="42" s="1"/>
  <c r="AN23" i="42"/>
  <c r="AL23" i="42"/>
  <c r="AK23" i="42"/>
  <c r="AN22" i="42"/>
  <c r="AL22" i="42"/>
  <c r="AK22" i="42"/>
  <c r="AN21" i="42"/>
  <c r="AL21" i="42"/>
  <c r="AK21" i="42"/>
  <c r="AN20" i="42"/>
  <c r="AL20" i="42"/>
  <c r="AK20" i="42"/>
  <c r="AN19" i="42"/>
  <c r="AL19" i="42"/>
  <c r="AK19" i="42"/>
  <c r="AN18" i="42"/>
  <c r="AL18" i="42"/>
  <c r="AK18" i="42"/>
  <c r="AN17" i="42"/>
  <c r="AN24" i="42" s="1"/>
  <c r="AL17" i="42"/>
  <c r="AK17" i="42"/>
  <c r="AN11" i="42"/>
  <c r="AL11" i="42"/>
  <c r="AK11" i="42"/>
  <c r="AN10" i="42"/>
  <c r="AL10" i="42"/>
  <c r="AK10" i="42"/>
  <c r="AN9" i="42"/>
  <c r="AL9" i="42"/>
  <c r="AK9" i="42"/>
  <c r="AN8" i="42"/>
  <c r="AL8" i="42"/>
  <c r="AK8" i="42"/>
  <c r="AN7" i="42"/>
  <c r="AL7" i="42"/>
  <c r="AK7" i="42"/>
  <c r="AE7" i="42"/>
  <c r="AB7" i="42"/>
  <c r="B5" i="42" s="1"/>
  <c r="AN6" i="42"/>
  <c r="AL6" i="42"/>
  <c r="AK6" i="42"/>
  <c r="AN5" i="42"/>
  <c r="AL5" i="42"/>
  <c r="AK5" i="42"/>
  <c r="AF5" i="42"/>
  <c r="AE26" i="42" s="1"/>
  <c r="AF26" i="42" s="1"/>
  <c r="AE5" i="42"/>
  <c r="AE20" i="42" s="1"/>
  <c r="AF20" i="42" s="1"/>
  <c r="AD5" i="42"/>
  <c r="Y5" i="42"/>
  <c r="AD3" i="42"/>
  <c r="Y3" i="42"/>
  <c r="AN59" i="41"/>
  <c r="AL59" i="41"/>
  <c r="AK59" i="41"/>
  <c r="AN58" i="41"/>
  <c r="AL58" i="41"/>
  <c r="AK58" i="41"/>
  <c r="AN57" i="41"/>
  <c r="AL57" i="41"/>
  <c r="AK57" i="41"/>
  <c r="AN56" i="41"/>
  <c r="AL56" i="41"/>
  <c r="AK56" i="41"/>
  <c r="AN55" i="41"/>
  <c r="AL55" i="41"/>
  <c r="AK55" i="41"/>
  <c r="AN54" i="41"/>
  <c r="AL54" i="41"/>
  <c r="AK54" i="41"/>
  <c r="AN53" i="41"/>
  <c r="AL53" i="41"/>
  <c r="AK53" i="41"/>
  <c r="AN47" i="41"/>
  <c r="AL47" i="41"/>
  <c r="AK47" i="41"/>
  <c r="AN46" i="41"/>
  <c r="AL46" i="41"/>
  <c r="AK46" i="41"/>
  <c r="AN45" i="41"/>
  <c r="AL45" i="41"/>
  <c r="AK45" i="41"/>
  <c r="AN44" i="41"/>
  <c r="AL44" i="41"/>
  <c r="AK44" i="41"/>
  <c r="AN43" i="41"/>
  <c r="AL43" i="41"/>
  <c r="AK43" i="41"/>
  <c r="AN42" i="41"/>
  <c r="AL42" i="41"/>
  <c r="AK42" i="41"/>
  <c r="AE42" i="41"/>
  <c r="AF42" i="41" s="1"/>
  <c r="AN41" i="41"/>
  <c r="AN48" i="41" s="1"/>
  <c r="AL41" i="41"/>
  <c r="AK41" i="41"/>
  <c r="AE40" i="41"/>
  <c r="AF40" i="41" s="1"/>
  <c r="AE37" i="41"/>
  <c r="AF37" i="41" s="1"/>
  <c r="AE36" i="41"/>
  <c r="AF36" i="41" s="1"/>
  <c r="AN35" i="41"/>
  <c r="AL35" i="41"/>
  <c r="AK35" i="41"/>
  <c r="AN34" i="41"/>
  <c r="AL34" i="41"/>
  <c r="AK34" i="41"/>
  <c r="AN33" i="41"/>
  <c r="AL33" i="41"/>
  <c r="AK33" i="41"/>
  <c r="AE33" i="41"/>
  <c r="AN32" i="41"/>
  <c r="AL32" i="41"/>
  <c r="AK32" i="41"/>
  <c r="AN31" i="41"/>
  <c r="AL31" i="41"/>
  <c r="AK31" i="41"/>
  <c r="AN30" i="41"/>
  <c r="AL30" i="41"/>
  <c r="AK30" i="41"/>
  <c r="AE30" i="41"/>
  <c r="AF30" i="41" s="1"/>
  <c r="AN29" i="41"/>
  <c r="AL29" i="41"/>
  <c r="AK29" i="41"/>
  <c r="AK36" i="41" s="1"/>
  <c r="AE29" i="41"/>
  <c r="AF29" i="41" s="1"/>
  <c r="AN23" i="41"/>
  <c r="AL23" i="41"/>
  <c r="AK23" i="41"/>
  <c r="AN22" i="41"/>
  <c r="AL22" i="41"/>
  <c r="AK22" i="41"/>
  <c r="AN21" i="41"/>
  <c r="AL21" i="41"/>
  <c r="AK21" i="41"/>
  <c r="AN20" i="41"/>
  <c r="AL20" i="41"/>
  <c r="AK20" i="41"/>
  <c r="AK24" i="41" s="1"/>
  <c r="AN19" i="41"/>
  <c r="AL19" i="41"/>
  <c r="AK19" i="41"/>
  <c r="AN18" i="41"/>
  <c r="AL18" i="41"/>
  <c r="AK18" i="41"/>
  <c r="AN17" i="41"/>
  <c r="AL17" i="41"/>
  <c r="AK17" i="41"/>
  <c r="AN11" i="41"/>
  <c r="AL11" i="41"/>
  <c r="AK11" i="41"/>
  <c r="AN10" i="41"/>
  <c r="AL10" i="41"/>
  <c r="AK10" i="41"/>
  <c r="AN9" i="41"/>
  <c r="AL9" i="41"/>
  <c r="AK9" i="41"/>
  <c r="AN8" i="41"/>
  <c r="AL8" i="41"/>
  <c r="AK8" i="41"/>
  <c r="AN7" i="41"/>
  <c r="AL7" i="41"/>
  <c r="AK7" i="41"/>
  <c r="AE7" i="41"/>
  <c r="AB7" i="41"/>
  <c r="B5" i="41" s="1"/>
  <c r="AN6" i="41"/>
  <c r="AL6" i="41"/>
  <c r="AK6" i="41"/>
  <c r="AN5" i="41"/>
  <c r="AL5" i="41"/>
  <c r="AK5" i="41"/>
  <c r="AF5" i="41"/>
  <c r="AE26" i="41" s="1"/>
  <c r="AF26" i="41" s="1"/>
  <c r="AE5" i="41"/>
  <c r="AE19" i="41" s="1"/>
  <c r="AF19" i="41" s="1"/>
  <c r="AD5" i="41"/>
  <c r="Y5" i="41"/>
  <c r="AD3" i="41"/>
  <c r="Y3" i="41"/>
  <c r="AN59" i="40"/>
  <c r="AL59" i="40"/>
  <c r="AK59" i="40"/>
  <c r="AN58" i="40"/>
  <c r="AL58" i="40"/>
  <c r="AK58" i="40"/>
  <c r="AN57" i="40"/>
  <c r="AL57" i="40"/>
  <c r="AK57" i="40"/>
  <c r="AN56" i="40"/>
  <c r="AL56" i="40"/>
  <c r="AK56" i="40"/>
  <c r="AN55" i="40"/>
  <c r="AL55" i="40"/>
  <c r="AK55" i="40"/>
  <c r="AN54" i="40"/>
  <c r="AL54" i="40"/>
  <c r="AK54" i="40"/>
  <c r="AN53" i="40"/>
  <c r="AL53" i="40"/>
  <c r="AK53" i="40"/>
  <c r="AN47" i="40"/>
  <c r="AL47" i="40"/>
  <c r="AK47" i="40"/>
  <c r="AN46" i="40"/>
  <c r="AL46" i="40"/>
  <c r="AK46" i="40"/>
  <c r="AN45" i="40"/>
  <c r="AL45" i="40"/>
  <c r="AK45" i="40"/>
  <c r="AN44" i="40"/>
  <c r="AL44" i="40"/>
  <c r="AK44" i="40"/>
  <c r="AN43" i="40"/>
  <c r="AL43" i="40"/>
  <c r="AK43" i="40"/>
  <c r="AN42" i="40"/>
  <c r="AL42" i="40"/>
  <c r="AK42" i="40"/>
  <c r="AE42" i="40"/>
  <c r="AF42" i="40" s="1"/>
  <c r="AN41" i="40"/>
  <c r="AL41" i="40"/>
  <c r="AL48" i="40" s="1"/>
  <c r="AK41" i="40"/>
  <c r="AE40" i="40"/>
  <c r="AF40" i="40" s="1"/>
  <c r="AE37" i="40"/>
  <c r="AF37" i="40" s="1"/>
  <c r="AE36" i="40"/>
  <c r="AF36" i="40" s="1"/>
  <c r="AN35" i="40"/>
  <c r="AL35" i="40"/>
  <c r="AK35" i="40"/>
  <c r="AN34" i="40"/>
  <c r="AL34" i="40"/>
  <c r="AK34" i="40"/>
  <c r="AN33" i="40"/>
  <c r="AL33" i="40"/>
  <c r="AK33" i="40"/>
  <c r="AE33" i="40"/>
  <c r="AN32" i="40"/>
  <c r="AL32" i="40"/>
  <c r="AK32" i="40"/>
  <c r="AN31" i="40"/>
  <c r="AL31" i="40"/>
  <c r="AK31" i="40"/>
  <c r="AN30" i="40"/>
  <c r="AL30" i="40"/>
  <c r="AK30" i="40"/>
  <c r="AE30" i="40"/>
  <c r="AF30" i="40" s="1"/>
  <c r="AN29" i="40"/>
  <c r="AL29" i="40"/>
  <c r="AK29" i="40"/>
  <c r="AE29" i="40"/>
  <c r="AF29" i="40" s="1"/>
  <c r="AN23" i="40"/>
  <c r="AL23" i="40"/>
  <c r="AK23" i="40"/>
  <c r="AN22" i="40"/>
  <c r="AL22" i="40"/>
  <c r="AK22" i="40"/>
  <c r="AN21" i="40"/>
  <c r="AL21" i="40"/>
  <c r="AK21" i="40"/>
  <c r="AN20" i="40"/>
  <c r="AL20" i="40"/>
  <c r="AK20" i="40"/>
  <c r="AN19" i="40"/>
  <c r="AL19" i="40"/>
  <c r="AK19" i="40"/>
  <c r="AN18" i="40"/>
  <c r="AL18" i="40"/>
  <c r="AK18" i="40"/>
  <c r="AN17" i="40"/>
  <c r="AL17" i="40"/>
  <c r="AK17" i="40"/>
  <c r="AN11" i="40"/>
  <c r="AL11" i="40"/>
  <c r="AK11" i="40"/>
  <c r="AN10" i="40"/>
  <c r="AL10" i="40"/>
  <c r="AK10" i="40"/>
  <c r="AN9" i="40"/>
  <c r="AL9" i="40"/>
  <c r="AK9" i="40"/>
  <c r="AN8" i="40"/>
  <c r="AL8" i="40"/>
  <c r="AK8" i="40"/>
  <c r="AN7" i="40"/>
  <c r="AL7" i="40"/>
  <c r="AK7" i="40"/>
  <c r="AE7" i="40"/>
  <c r="AB7" i="40"/>
  <c r="AN6" i="40"/>
  <c r="AL6" i="40"/>
  <c r="AK6" i="40"/>
  <c r="AN5" i="40"/>
  <c r="AL5" i="40"/>
  <c r="AK5" i="40"/>
  <c r="AF5" i="40"/>
  <c r="AE26" i="40" s="1"/>
  <c r="AF26" i="40" s="1"/>
  <c r="AE5" i="40"/>
  <c r="AE19" i="40" s="1"/>
  <c r="AF19" i="40" s="1"/>
  <c r="AD5" i="40"/>
  <c r="Y5" i="40"/>
  <c r="AD3" i="40"/>
  <c r="Y3" i="40"/>
  <c r="AN59" i="39"/>
  <c r="AL59" i="39"/>
  <c r="AK59" i="39"/>
  <c r="AN58" i="39"/>
  <c r="AL58" i="39"/>
  <c r="AK58" i="39"/>
  <c r="AN57" i="39"/>
  <c r="AL57" i="39"/>
  <c r="AK57" i="39"/>
  <c r="AN56" i="39"/>
  <c r="AL56" i="39"/>
  <c r="AK56" i="39"/>
  <c r="AN55" i="39"/>
  <c r="AL55" i="39"/>
  <c r="AK55" i="39"/>
  <c r="AN54" i="39"/>
  <c r="AL54" i="39"/>
  <c r="AK54" i="39"/>
  <c r="AN53" i="39"/>
  <c r="AL53" i="39"/>
  <c r="AK53" i="39"/>
  <c r="AN47" i="39"/>
  <c r="AL47" i="39"/>
  <c r="AK47" i="39"/>
  <c r="AN46" i="39"/>
  <c r="AL46" i="39"/>
  <c r="AK46" i="39"/>
  <c r="AN45" i="39"/>
  <c r="AL45" i="39"/>
  <c r="AK45" i="39"/>
  <c r="AN44" i="39"/>
  <c r="AL44" i="39"/>
  <c r="AK44" i="39"/>
  <c r="AN43" i="39"/>
  <c r="AL43" i="39"/>
  <c r="AK43" i="39"/>
  <c r="AN42" i="39"/>
  <c r="AN48" i="39" s="1"/>
  <c r="AL42" i="39"/>
  <c r="AK42" i="39"/>
  <c r="AE42" i="39"/>
  <c r="AF42" i="39" s="1"/>
  <c r="AN41" i="39"/>
  <c r="AL41" i="39"/>
  <c r="AL48" i="39" s="1"/>
  <c r="AK41" i="39"/>
  <c r="AE40" i="39"/>
  <c r="AF40" i="39" s="1"/>
  <c r="AE37" i="39"/>
  <c r="AF37" i="39" s="1"/>
  <c r="AE36" i="39"/>
  <c r="AF36" i="39" s="1"/>
  <c r="AN35" i="39"/>
  <c r="AL35" i="39"/>
  <c r="AK35" i="39"/>
  <c r="AN34" i="39"/>
  <c r="AL34" i="39"/>
  <c r="AK34" i="39"/>
  <c r="AN33" i="39"/>
  <c r="AL33" i="39"/>
  <c r="AK33" i="39"/>
  <c r="AE33" i="39"/>
  <c r="AN32" i="39"/>
  <c r="AL32" i="39"/>
  <c r="AK32" i="39"/>
  <c r="AN31" i="39"/>
  <c r="AL31" i="39"/>
  <c r="AK31" i="39"/>
  <c r="AN30" i="39"/>
  <c r="AL30" i="39"/>
  <c r="AK30" i="39"/>
  <c r="AE30" i="39"/>
  <c r="AF30" i="39" s="1"/>
  <c r="AN29" i="39"/>
  <c r="AL29" i="39"/>
  <c r="AK29" i="39"/>
  <c r="AE29" i="39"/>
  <c r="AF29" i="39" s="1"/>
  <c r="AN23" i="39"/>
  <c r="AL23" i="39"/>
  <c r="AK23" i="39"/>
  <c r="AN22" i="39"/>
  <c r="AL22" i="39"/>
  <c r="AK22" i="39"/>
  <c r="AN21" i="39"/>
  <c r="AL21" i="39"/>
  <c r="AK21" i="39"/>
  <c r="AN20" i="39"/>
  <c r="AL20" i="39"/>
  <c r="AK20" i="39"/>
  <c r="AN19" i="39"/>
  <c r="AL19" i="39"/>
  <c r="AK19" i="39"/>
  <c r="AN18" i="39"/>
  <c r="AL18" i="39"/>
  <c r="AK18" i="39"/>
  <c r="AN17" i="39"/>
  <c r="AL17" i="39"/>
  <c r="AK17" i="39"/>
  <c r="AN11" i="39"/>
  <c r="AL11" i="39"/>
  <c r="AK11" i="39"/>
  <c r="AN10" i="39"/>
  <c r="AL10" i="39"/>
  <c r="AK10" i="39"/>
  <c r="AN9" i="39"/>
  <c r="AL9" i="39"/>
  <c r="AK9" i="39"/>
  <c r="AN8" i="39"/>
  <c r="AL8" i="39"/>
  <c r="AK8" i="39"/>
  <c r="AN7" i="39"/>
  <c r="AL7" i="39"/>
  <c r="AK7" i="39"/>
  <c r="AE7" i="39"/>
  <c r="AB7" i="39"/>
  <c r="B5" i="39" s="1"/>
  <c r="AN6" i="39"/>
  <c r="AL6" i="39"/>
  <c r="AK6" i="39"/>
  <c r="AN5" i="39"/>
  <c r="AL5" i="39"/>
  <c r="AK5" i="39"/>
  <c r="AF5" i="39"/>
  <c r="AE26" i="39" s="1"/>
  <c r="AF26" i="39" s="1"/>
  <c r="AE5" i="39"/>
  <c r="AE19" i="39" s="1"/>
  <c r="AF19" i="39" s="1"/>
  <c r="AD5" i="39"/>
  <c r="Y5" i="39"/>
  <c r="AD3" i="39"/>
  <c r="Y3" i="39"/>
  <c r="AN59" i="38"/>
  <c r="AL59" i="38"/>
  <c r="AK59" i="38"/>
  <c r="AN58" i="38"/>
  <c r="AL58" i="38"/>
  <c r="AK58" i="38"/>
  <c r="AN57" i="38"/>
  <c r="AL57" i="38"/>
  <c r="AK57" i="38"/>
  <c r="AN56" i="38"/>
  <c r="AL56" i="38"/>
  <c r="AK56" i="38"/>
  <c r="AN55" i="38"/>
  <c r="AL55" i="38"/>
  <c r="AK55" i="38"/>
  <c r="AN54" i="38"/>
  <c r="AL54" i="38"/>
  <c r="AK54" i="38"/>
  <c r="AN53" i="38"/>
  <c r="AL53" i="38"/>
  <c r="AK53" i="38"/>
  <c r="AN47" i="38"/>
  <c r="AL47" i="38"/>
  <c r="AK47" i="38"/>
  <c r="AN46" i="38"/>
  <c r="AL46" i="38"/>
  <c r="AK46" i="38"/>
  <c r="AN45" i="38"/>
  <c r="AL45" i="38"/>
  <c r="AK45" i="38"/>
  <c r="AN44" i="38"/>
  <c r="AL44" i="38"/>
  <c r="AK44" i="38"/>
  <c r="AN43" i="38"/>
  <c r="AL43" i="38"/>
  <c r="AK43" i="38"/>
  <c r="AN42" i="38"/>
  <c r="AL42" i="38"/>
  <c r="AK42" i="38"/>
  <c r="AE42" i="38"/>
  <c r="AF42" i="38" s="1"/>
  <c r="AN41" i="38"/>
  <c r="AL41" i="38"/>
  <c r="AL48" i="38" s="1"/>
  <c r="AK41" i="38"/>
  <c r="AK48" i="38" s="1"/>
  <c r="AE40" i="38"/>
  <c r="AF40" i="38" s="1"/>
  <c r="AE37" i="38"/>
  <c r="AF37" i="38" s="1"/>
  <c r="AE36" i="38"/>
  <c r="AF36" i="38" s="1"/>
  <c r="AN35" i="38"/>
  <c r="AL35" i="38"/>
  <c r="AK35" i="38"/>
  <c r="AN34" i="38"/>
  <c r="AL34" i="38"/>
  <c r="AK34" i="38"/>
  <c r="AN33" i="38"/>
  <c r="AL33" i="38"/>
  <c r="AK33" i="38"/>
  <c r="AE33" i="38"/>
  <c r="AN32" i="38"/>
  <c r="AL32" i="38"/>
  <c r="AK32" i="38"/>
  <c r="AN31" i="38"/>
  <c r="AL31" i="38"/>
  <c r="AK31" i="38"/>
  <c r="AN30" i="38"/>
  <c r="AL30" i="38"/>
  <c r="AK30" i="38"/>
  <c r="AE30" i="38"/>
  <c r="AF30" i="38" s="1"/>
  <c r="AN29" i="38"/>
  <c r="AL29" i="38"/>
  <c r="AK29" i="38"/>
  <c r="AE29" i="38"/>
  <c r="AF29" i="38" s="1"/>
  <c r="AN23" i="38"/>
  <c r="AL23" i="38"/>
  <c r="AK23" i="38"/>
  <c r="AN22" i="38"/>
  <c r="AL22" i="38"/>
  <c r="AK22" i="38"/>
  <c r="AN21" i="38"/>
  <c r="AL21" i="38"/>
  <c r="AK21" i="38"/>
  <c r="AN20" i="38"/>
  <c r="AL20" i="38"/>
  <c r="AK20" i="38"/>
  <c r="AN19" i="38"/>
  <c r="AL19" i="38"/>
  <c r="AK19" i="38"/>
  <c r="AN18" i="38"/>
  <c r="AL18" i="38"/>
  <c r="AK18" i="38"/>
  <c r="AN17" i="38"/>
  <c r="AL17" i="38"/>
  <c r="AK17" i="38"/>
  <c r="AN11" i="38"/>
  <c r="AL11" i="38"/>
  <c r="AK11" i="38"/>
  <c r="AN10" i="38"/>
  <c r="AL10" i="38"/>
  <c r="AK10" i="38"/>
  <c r="AN9" i="38"/>
  <c r="AL9" i="38"/>
  <c r="AK9" i="38"/>
  <c r="AN8" i="38"/>
  <c r="AL8" i="38"/>
  <c r="AK8" i="38"/>
  <c r="AN7" i="38"/>
  <c r="AL7" i="38"/>
  <c r="AK7" i="38"/>
  <c r="AE7" i="38"/>
  <c r="AB7" i="38"/>
  <c r="B5" i="38" s="1"/>
  <c r="AN6" i="38"/>
  <c r="AL6" i="38"/>
  <c r="AK6" i="38"/>
  <c r="AN5" i="38"/>
  <c r="AN12" i="38" s="1"/>
  <c r="AL5" i="38"/>
  <c r="AK5" i="38"/>
  <c r="AF5" i="38"/>
  <c r="AE26" i="38" s="1"/>
  <c r="AF26" i="38" s="1"/>
  <c r="AE5" i="38"/>
  <c r="AE20" i="38" s="1"/>
  <c r="AF20" i="38" s="1"/>
  <c r="AD5" i="38"/>
  <c r="Y5" i="38"/>
  <c r="AD3" i="38"/>
  <c r="Y3" i="38"/>
  <c r="AN59" i="37"/>
  <c r="AL59" i="37"/>
  <c r="AK59" i="37"/>
  <c r="AN58" i="37"/>
  <c r="AL58" i="37"/>
  <c r="AK58" i="37"/>
  <c r="AN57" i="37"/>
  <c r="AL57" i="37"/>
  <c r="AK57" i="37"/>
  <c r="AN56" i="37"/>
  <c r="AL56" i="37"/>
  <c r="AK56" i="37"/>
  <c r="AN55" i="37"/>
  <c r="AL55" i="37"/>
  <c r="AK55" i="37"/>
  <c r="AN54" i="37"/>
  <c r="AL54" i="37"/>
  <c r="AK54" i="37"/>
  <c r="AN53" i="37"/>
  <c r="AL53" i="37"/>
  <c r="AL60" i="37" s="1"/>
  <c r="AK53" i="37"/>
  <c r="AN47" i="37"/>
  <c r="AL47" i="37"/>
  <c r="AK47" i="37"/>
  <c r="AN46" i="37"/>
  <c r="AL46" i="37"/>
  <c r="AK46" i="37"/>
  <c r="AN45" i="37"/>
  <c r="AL45" i="37"/>
  <c r="AK45" i="37"/>
  <c r="AN44" i="37"/>
  <c r="AL44" i="37"/>
  <c r="AK44" i="37"/>
  <c r="AN43" i="37"/>
  <c r="AL43" i="37"/>
  <c r="AK43" i="37"/>
  <c r="AN42" i="37"/>
  <c r="AL42" i="37"/>
  <c r="AK42" i="37"/>
  <c r="AE42" i="37"/>
  <c r="AF42" i="37" s="1"/>
  <c r="AN41" i="37"/>
  <c r="AL41" i="37"/>
  <c r="AL48" i="37" s="1"/>
  <c r="AK41" i="37"/>
  <c r="AE40" i="37"/>
  <c r="AF40" i="37" s="1"/>
  <c r="AE37" i="37"/>
  <c r="AF37" i="37" s="1"/>
  <c r="AE36" i="37"/>
  <c r="AF36" i="37" s="1"/>
  <c r="AN35" i="37"/>
  <c r="AL35" i="37"/>
  <c r="AK35" i="37"/>
  <c r="AN34" i="37"/>
  <c r="AL34" i="37"/>
  <c r="AK34" i="37"/>
  <c r="AN33" i="37"/>
  <c r="AL33" i="37"/>
  <c r="AK33" i="37"/>
  <c r="AE33" i="37"/>
  <c r="AN32" i="37"/>
  <c r="AL32" i="37"/>
  <c r="AK32" i="37"/>
  <c r="AN31" i="37"/>
  <c r="AL31" i="37"/>
  <c r="AK31" i="37"/>
  <c r="AN30" i="37"/>
  <c r="AL30" i="37"/>
  <c r="AK30" i="37"/>
  <c r="AE30" i="37"/>
  <c r="AF30" i="37" s="1"/>
  <c r="AN29" i="37"/>
  <c r="AL29" i="37"/>
  <c r="AK29" i="37"/>
  <c r="AE29" i="37"/>
  <c r="AF29" i="37" s="1"/>
  <c r="AN23" i="37"/>
  <c r="AL23" i="37"/>
  <c r="AK23" i="37"/>
  <c r="AN22" i="37"/>
  <c r="AL22" i="37"/>
  <c r="AK22" i="37"/>
  <c r="AN21" i="37"/>
  <c r="AL21" i="37"/>
  <c r="AK21" i="37"/>
  <c r="AN20" i="37"/>
  <c r="AL20" i="37"/>
  <c r="AK20" i="37"/>
  <c r="AN19" i="37"/>
  <c r="AL19" i="37"/>
  <c r="AK19" i="37"/>
  <c r="AN18" i="37"/>
  <c r="AL18" i="37"/>
  <c r="AK18" i="37"/>
  <c r="AN17" i="37"/>
  <c r="AN24" i="37" s="1"/>
  <c r="AL17" i="37"/>
  <c r="AK17" i="37"/>
  <c r="AN11" i="37"/>
  <c r="AL11" i="37"/>
  <c r="AK11" i="37"/>
  <c r="AN10" i="37"/>
  <c r="AL10" i="37"/>
  <c r="AK10" i="37"/>
  <c r="AN9" i="37"/>
  <c r="AL9" i="37"/>
  <c r="AK9" i="37"/>
  <c r="AN8" i="37"/>
  <c r="AL8" i="37"/>
  <c r="AK8" i="37"/>
  <c r="AN7" i="37"/>
  <c r="AL7" i="37"/>
  <c r="AK7" i="37"/>
  <c r="AE7" i="37"/>
  <c r="AB7" i="37"/>
  <c r="B5" i="37" s="1"/>
  <c r="AN6" i="37"/>
  <c r="AL6" i="37"/>
  <c r="AK6" i="37"/>
  <c r="AN5" i="37"/>
  <c r="AN12" i="37" s="1"/>
  <c r="AL5" i="37"/>
  <c r="AK5" i="37"/>
  <c r="AF5" i="37"/>
  <c r="AE26" i="37" s="1"/>
  <c r="AF26" i="37" s="1"/>
  <c r="AE5" i="37"/>
  <c r="AE20" i="37" s="1"/>
  <c r="AF20" i="37" s="1"/>
  <c r="AD5" i="37"/>
  <c r="Y5" i="37"/>
  <c r="AD3" i="37"/>
  <c r="Y3" i="37"/>
  <c r="AN59" i="36"/>
  <c r="AL59" i="36"/>
  <c r="AK59" i="36"/>
  <c r="AN58" i="36"/>
  <c r="AL58" i="36"/>
  <c r="AK58" i="36"/>
  <c r="AN57" i="36"/>
  <c r="AL57" i="36"/>
  <c r="AK57" i="36"/>
  <c r="AN56" i="36"/>
  <c r="AL56" i="36"/>
  <c r="AK56" i="36"/>
  <c r="AN55" i="36"/>
  <c r="AL55" i="36"/>
  <c r="AK55" i="36"/>
  <c r="AN54" i="36"/>
  <c r="AL54" i="36"/>
  <c r="AK54" i="36"/>
  <c r="AN53" i="36"/>
  <c r="AL53" i="36"/>
  <c r="AK53" i="36"/>
  <c r="AN47" i="36"/>
  <c r="AL47" i="36"/>
  <c r="AK47" i="36"/>
  <c r="AN46" i="36"/>
  <c r="AL46" i="36"/>
  <c r="AK46" i="36"/>
  <c r="AN45" i="36"/>
  <c r="AL45" i="36"/>
  <c r="AK45" i="36"/>
  <c r="AN44" i="36"/>
  <c r="AL44" i="36"/>
  <c r="AK44" i="36"/>
  <c r="AN43" i="36"/>
  <c r="AL43" i="36"/>
  <c r="AK43" i="36"/>
  <c r="AN42" i="36"/>
  <c r="AL42" i="36"/>
  <c r="AK42" i="36"/>
  <c r="AE42" i="36"/>
  <c r="AF42" i="36" s="1"/>
  <c r="AN41" i="36"/>
  <c r="AL41" i="36"/>
  <c r="AK41" i="36"/>
  <c r="AK48" i="36" s="1"/>
  <c r="AE40" i="36"/>
  <c r="AF40" i="36" s="1"/>
  <c r="AE37" i="36"/>
  <c r="AF37" i="36" s="1"/>
  <c r="AE36" i="36"/>
  <c r="AF36" i="36" s="1"/>
  <c r="AN35" i="36"/>
  <c r="AL35" i="36"/>
  <c r="AK35" i="36"/>
  <c r="AN34" i="36"/>
  <c r="AL34" i="36"/>
  <c r="AK34" i="36"/>
  <c r="AN33" i="36"/>
  <c r="AL33" i="36"/>
  <c r="AK33" i="36"/>
  <c r="AE33" i="36"/>
  <c r="AN32" i="36"/>
  <c r="AL32" i="36"/>
  <c r="AK32" i="36"/>
  <c r="AN31" i="36"/>
  <c r="AL31" i="36"/>
  <c r="AK31" i="36"/>
  <c r="AN30" i="36"/>
  <c r="AL30" i="36"/>
  <c r="AK30" i="36"/>
  <c r="AE30" i="36"/>
  <c r="AF30" i="36" s="1"/>
  <c r="AN29" i="36"/>
  <c r="AL29" i="36"/>
  <c r="AK29" i="36"/>
  <c r="AE29" i="36"/>
  <c r="AF29" i="36" s="1"/>
  <c r="AN23" i="36"/>
  <c r="AL23" i="36"/>
  <c r="AK23" i="36"/>
  <c r="AN22" i="36"/>
  <c r="AL22" i="36"/>
  <c r="AK22" i="36"/>
  <c r="AN21" i="36"/>
  <c r="AL21" i="36"/>
  <c r="AK21" i="36"/>
  <c r="AN20" i="36"/>
  <c r="AL20" i="36"/>
  <c r="AL24" i="36" s="1"/>
  <c r="AK20" i="36"/>
  <c r="AN19" i="36"/>
  <c r="AL19" i="36"/>
  <c r="AK19" i="36"/>
  <c r="AN18" i="36"/>
  <c r="AL18" i="36"/>
  <c r="AK18" i="36"/>
  <c r="AN17" i="36"/>
  <c r="AL17" i="36"/>
  <c r="AK17" i="36"/>
  <c r="AN11" i="36"/>
  <c r="AL11" i="36"/>
  <c r="AK11" i="36"/>
  <c r="AN10" i="36"/>
  <c r="AL10" i="36"/>
  <c r="AK10" i="36"/>
  <c r="AN9" i="36"/>
  <c r="AL9" i="36"/>
  <c r="AK9" i="36"/>
  <c r="AN8" i="36"/>
  <c r="AL8" i="36"/>
  <c r="AK8" i="36"/>
  <c r="AN7" i="36"/>
  <c r="AL7" i="36"/>
  <c r="AK7" i="36"/>
  <c r="AE7" i="36"/>
  <c r="AB7" i="36"/>
  <c r="AN6" i="36"/>
  <c r="AL6" i="36"/>
  <c r="AK6" i="36"/>
  <c r="AN5" i="36"/>
  <c r="AL5" i="36"/>
  <c r="AK5" i="36"/>
  <c r="AF5" i="36"/>
  <c r="AE26" i="36" s="1"/>
  <c r="AF26" i="36" s="1"/>
  <c r="AE5" i="36"/>
  <c r="AE20" i="36" s="1"/>
  <c r="AF20" i="36" s="1"/>
  <c r="AD5" i="36"/>
  <c r="Y5" i="36"/>
  <c r="AD3" i="36"/>
  <c r="Y3" i="36"/>
  <c r="AE19" i="42" l="1"/>
  <c r="AF19" i="42" s="1"/>
  <c r="AE19" i="45"/>
  <c r="AF19" i="45" s="1"/>
  <c r="AE18" i="38"/>
  <c r="AF18" i="38" s="1"/>
  <c r="AE19" i="37"/>
  <c r="AF19" i="37" s="1"/>
  <c r="AE18" i="45"/>
  <c r="AF18" i="45" s="1"/>
  <c r="AE19" i="38"/>
  <c r="AF19" i="38" s="1"/>
  <c r="AE19" i="44"/>
  <c r="AF19" i="44" s="1"/>
  <c r="AE18" i="37"/>
  <c r="AF18" i="37" s="1"/>
  <c r="AN12" i="36"/>
  <c r="AL48" i="36"/>
  <c r="AN60" i="36"/>
  <c r="AK60" i="42"/>
  <c r="AL60" i="39"/>
  <c r="AN12" i="46"/>
  <c r="AN48" i="46"/>
  <c r="AL48" i="46"/>
  <c r="AK24" i="46"/>
  <c r="AN36" i="46"/>
  <c r="AK48" i="46"/>
  <c r="AK12" i="46"/>
  <c r="AN24" i="46"/>
  <c r="AK36" i="46"/>
  <c r="AL60" i="46"/>
  <c r="AK24" i="45"/>
  <c r="AN48" i="45"/>
  <c r="AN36" i="45"/>
  <c r="AK60" i="45"/>
  <c r="AK12" i="45"/>
  <c r="AL24" i="45"/>
  <c r="AL60" i="45"/>
  <c r="AN24" i="45"/>
  <c r="AK48" i="45"/>
  <c r="AK36" i="45"/>
  <c r="AN60" i="45"/>
  <c r="AE18" i="44"/>
  <c r="AF18" i="44" s="1"/>
  <c r="AN36" i="44"/>
  <c r="AK24" i="44"/>
  <c r="AL48" i="44"/>
  <c r="AK36" i="44"/>
  <c r="AN48" i="44"/>
  <c r="AK12" i="44"/>
  <c r="AN60" i="44"/>
  <c r="AK48" i="44"/>
  <c r="AN12" i="44"/>
  <c r="AL12" i="43"/>
  <c r="AN48" i="43"/>
  <c r="AK12" i="43"/>
  <c r="AL48" i="43"/>
  <c r="AN12" i="43"/>
  <c r="AN36" i="43"/>
  <c r="AK36" i="43"/>
  <c r="AN24" i="43"/>
  <c r="AN12" i="42"/>
  <c r="AE18" i="42"/>
  <c r="AF18" i="42" s="1"/>
  <c r="AL48" i="42"/>
  <c r="AK36" i="42"/>
  <c r="AN48" i="42"/>
  <c r="AN60" i="42"/>
  <c r="AN36" i="42"/>
  <c r="AK24" i="42"/>
  <c r="AK12" i="42"/>
  <c r="AL60" i="42"/>
  <c r="AE18" i="41"/>
  <c r="AF18" i="41" s="1"/>
  <c r="AN12" i="41"/>
  <c r="AK12" i="41"/>
  <c r="AN36" i="41"/>
  <c r="AK48" i="41"/>
  <c r="AN24" i="41"/>
  <c r="AL48" i="41"/>
  <c r="AK24" i="40"/>
  <c r="AE27" i="40"/>
  <c r="AF27" i="40" s="1"/>
  <c r="AN36" i="40"/>
  <c r="AE28" i="40"/>
  <c r="AF28" i="40" s="1"/>
  <c r="AK12" i="40"/>
  <c r="AK60" i="40"/>
  <c r="AK36" i="40"/>
  <c r="AN24" i="40"/>
  <c r="AL60" i="40"/>
  <c r="AN12" i="40"/>
  <c r="AE18" i="40"/>
  <c r="AF18" i="40" s="1"/>
  <c r="AK48" i="40"/>
  <c r="AN60" i="40"/>
  <c r="AN48" i="40"/>
  <c r="AE20" i="39"/>
  <c r="AF20" i="39" s="1"/>
  <c r="AL36" i="39"/>
  <c r="AK24" i="39"/>
  <c r="AK12" i="39"/>
  <c r="AL24" i="39"/>
  <c r="AK60" i="39"/>
  <c r="AN24" i="39"/>
  <c r="AN12" i="39"/>
  <c r="AE18" i="39"/>
  <c r="AF18" i="39" s="1"/>
  <c r="AK48" i="39"/>
  <c r="AN60" i="39"/>
  <c r="AK36" i="39"/>
  <c r="AN36" i="39"/>
  <c r="AK12" i="38"/>
  <c r="AN24" i="38"/>
  <c r="AK36" i="38"/>
  <c r="AN48" i="38"/>
  <c r="AN36" i="38"/>
  <c r="AK24" i="38"/>
  <c r="AK24" i="37"/>
  <c r="AK36" i="37"/>
  <c r="AN48" i="37"/>
  <c r="AN60" i="37"/>
  <c r="AN36" i="37"/>
  <c r="AK48" i="37"/>
  <c r="AK12" i="37"/>
  <c r="AL24" i="37"/>
  <c r="AK60" i="37"/>
  <c r="AL12" i="37"/>
  <c r="AN36" i="36"/>
  <c r="AL12" i="36"/>
  <c r="AK36" i="36"/>
  <c r="AL36" i="36"/>
  <c r="AK24" i="36"/>
  <c r="AN48" i="36"/>
  <c r="AK12" i="36"/>
  <c r="AN24" i="36"/>
  <c r="AL36" i="46"/>
  <c r="AL24" i="46"/>
  <c r="AL12" i="46"/>
  <c r="AL36" i="45"/>
  <c r="AL12" i="45"/>
  <c r="AL12" i="44"/>
  <c r="AL24" i="44"/>
  <c r="AL36" i="44"/>
  <c r="AL24" i="43"/>
  <c r="AL36" i="43"/>
  <c r="AL36" i="42"/>
  <c r="AL24" i="42"/>
  <c r="AL12" i="42"/>
  <c r="AE23" i="42" s="1"/>
  <c r="AL36" i="41"/>
  <c r="AL24" i="41"/>
  <c r="AL12" i="41"/>
  <c r="AL12" i="40"/>
  <c r="AL36" i="40"/>
  <c r="AL24" i="40"/>
  <c r="AL12" i="39"/>
  <c r="AE23" i="39" s="1"/>
  <c r="AL24" i="38"/>
  <c r="AL12" i="38"/>
  <c r="AL36" i="38"/>
  <c r="AL36" i="37"/>
  <c r="AF33" i="36"/>
  <c r="AF33" i="37"/>
  <c r="AF33" i="38"/>
  <c r="AF33" i="39"/>
  <c r="AF33" i="40"/>
  <c r="AF33" i="41"/>
  <c r="AF33" i="42"/>
  <c r="AF33" i="43"/>
  <c r="AF33" i="44"/>
  <c r="AF33" i="45"/>
  <c r="AF33" i="46"/>
  <c r="AK60" i="46"/>
  <c r="AN60" i="46"/>
  <c r="B5" i="46"/>
  <c r="AE27" i="46"/>
  <c r="AF27" i="46" s="1"/>
  <c r="AE18" i="46"/>
  <c r="AE28" i="46"/>
  <c r="AF28" i="46" s="1"/>
  <c r="AE20" i="46"/>
  <c r="AF20" i="46" s="1"/>
  <c r="AE27" i="45"/>
  <c r="AF27" i="45" s="1"/>
  <c r="B6" i="45"/>
  <c r="AE28" i="45"/>
  <c r="AF28" i="45" s="1"/>
  <c r="AE27" i="44"/>
  <c r="AF27" i="44" s="1"/>
  <c r="B6" i="44"/>
  <c r="AE28" i="44"/>
  <c r="AF28" i="44" s="1"/>
  <c r="AK60" i="43"/>
  <c r="AL60" i="43"/>
  <c r="AN60" i="43"/>
  <c r="AE18" i="43"/>
  <c r="AE27" i="43"/>
  <c r="AF27" i="43" s="1"/>
  <c r="B6" i="43"/>
  <c r="B7" i="43" s="1"/>
  <c r="B8" i="43" s="1"/>
  <c r="AE28" i="43"/>
  <c r="AF28" i="43" s="1"/>
  <c r="AE20" i="43"/>
  <c r="AF20" i="43" s="1"/>
  <c r="AE27" i="42"/>
  <c r="AF27" i="42" s="1"/>
  <c r="B6" i="42"/>
  <c r="AE28" i="42"/>
  <c r="AF28" i="42" s="1"/>
  <c r="AK60" i="41"/>
  <c r="AL60" i="41"/>
  <c r="AN60" i="41"/>
  <c r="AE27" i="41"/>
  <c r="AF27" i="41" s="1"/>
  <c r="B6" i="41"/>
  <c r="AE28" i="41"/>
  <c r="AF28" i="41" s="1"/>
  <c r="AE20" i="41"/>
  <c r="AF20" i="41" s="1"/>
  <c r="B5" i="40"/>
  <c r="AE20" i="40"/>
  <c r="AF20" i="40" s="1"/>
  <c r="AK60" i="38"/>
  <c r="AL60" i="38"/>
  <c r="AN60" i="38"/>
  <c r="AE27" i="39"/>
  <c r="AF27" i="39" s="1"/>
  <c r="B6" i="39"/>
  <c r="AE28" i="39"/>
  <c r="AF28" i="39" s="1"/>
  <c r="AE27" i="38"/>
  <c r="AF27" i="38" s="1"/>
  <c r="AE28" i="38"/>
  <c r="AF28" i="38" s="1"/>
  <c r="B6" i="38"/>
  <c r="AE27" i="37"/>
  <c r="AF27" i="37" s="1"/>
  <c r="B6" i="37"/>
  <c r="AE28" i="37"/>
  <c r="AF28" i="37" s="1"/>
  <c r="AK60" i="36"/>
  <c r="AL60" i="36"/>
  <c r="AE18" i="36"/>
  <c r="AE27" i="36"/>
  <c r="AF27" i="36" s="1"/>
  <c r="B5" i="36"/>
  <c r="B6" i="36" s="1"/>
  <c r="B7" i="36" s="1"/>
  <c r="B8" i="36" s="1"/>
  <c r="B9" i="36" s="1"/>
  <c r="B10" i="36" s="1"/>
  <c r="B11" i="36" s="1"/>
  <c r="B16" i="36" s="1"/>
  <c r="AE19" i="36"/>
  <c r="AF19" i="36" s="1"/>
  <c r="AE28" i="36"/>
  <c r="AF28" i="36" s="1"/>
  <c r="AF10" i="33"/>
  <c r="AB10" i="33"/>
  <c r="AE23" i="36" l="1"/>
  <c r="AE23" i="45"/>
  <c r="AE23" i="46"/>
  <c r="AB13" i="46" s="1"/>
  <c r="AE23" i="43"/>
  <c r="AE23" i="41"/>
  <c r="AE23" i="40"/>
  <c r="AB13" i="40" s="1"/>
  <c r="AE23" i="37"/>
  <c r="B6" i="46"/>
  <c r="B7" i="46" s="1"/>
  <c r="B8" i="46" s="1"/>
  <c r="B9" i="46" s="1"/>
  <c r="B10" i="46" s="1"/>
  <c r="AE23" i="44"/>
  <c r="AF23" i="43"/>
  <c r="AE23" i="38"/>
  <c r="AB13" i="38" s="1"/>
  <c r="AB13" i="37"/>
  <c r="AF23" i="37"/>
  <c r="AF18" i="46"/>
  <c r="B7" i="45"/>
  <c r="AB13" i="45"/>
  <c r="AF23" i="45"/>
  <c r="B7" i="44"/>
  <c r="AB13" i="43"/>
  <c r="B9" i="43"/>
  <c r="B10" i="43" s="1"/>
  <c r="B11" i="43" s="1"/>
  <c r="B16" i="43" s="1"/>
  <c r="AF18" i="43"/>
  <c r="B7" i="42"/>
  <c r="AB13" i="42"/>
  <c r="AF23" i="42"/>
  <c r="AB13" i="41"/>
  <c r="AF23" i="41"/>
  <c r="B7" i="41"/>
  <c r="B6" i="40"/>
  <c r="B7" i="40" s="1"/>
  <c r="B8" i="40" s="1"/>
  <c r="B9" i="40" s="1"/>
  <c r="B10" i="40" s="1"/>
  <c r="B11" i="40" s="1"/>
  <c r="B16" i="40" s="1"/>
  <c r="B7" i="39"/>
  <c r="AB13" i="39"/>
  <c r="AF23" i="39"/>
  <c r="B7" i="38"/>
  <c r="B8" i="38" s="1"/>
  <c r="B9" i="38" s="1"/>
  <c r="B10" i="38" s="1"/>
  <c r="B11" i="38" s="1"/>
  <c r="B16" i="38" s="1"/>
  <c r="B7" i="37"/>
  <c r="B17" i="36"/>
  <c r="B18" i="36" s="1"/>
  <c r="B19" i="36" s="1"/>
  <c r="B20" i="36" s="1"/>
  <c r="B21" i="36" s="1"/>
  <c r="B22" i="36" s="1"/>
  <c r="B27" i="36" s="1"/>
  <c r="AF18" i="36"/>
  <c r="AB13" i="36"/>
  <c r="AF23" i="36"/>
  <c r="V12" i="36"/>
  <c r="L12" i="36"/>
  <c r="K12" i="36"/>
  <c r="T12" i="36"/>
  <c r="J12" i="36"/>
  <c r="I12" i="36"/>
  <c r="C12" i="36"/>
  <c r="Q12" i="36"/>
  <c r="E12" i="36"/>
  <c r="M12" i="36"/>
  <c r="U12" i="36"/>
  <c r="P12" i="36"/>
  <c r="F12" i="36"/>
  <c r="O12" i="36"/>
  <c r="N12" i="36"/>
  <c r="D12" i="36"/>
  <c r="AE7" i="33"/>
  <c r="AF5" i="33"/>
  <c r="AE5" i="33"/>
  <c r="AD5" i="33"/>
  <c r="Y5" i="33"/>
  <c r="AD3" i="33"/>
  <c r="Y3" i="33"/>
  <c r="AF23" i="46" l="1"/>
  <c r="AF23" i="40"/>
  <c r="AF23" i="38"/>
  <c r="U23" i="36"/>
  <c r="K23" i="36"/>
  <c r="V12" i="43"/>
  <c r="K12" i="40"/>
  <c r="M12" i="43"/>
  <c r="M12" i="38"/>
  <c r="L12" i="40"/>
  <c r="N12" i="43"/>
  <c r="N12" i="38"/>
  <c r="M12" i="40"/>
  <c r="O12" i="43"/>
  <c r="P12" i="38"/>
  <c r="O12" i="38"/>
  <c r="N12" i="40"/>
  <c r="Q12" i="38"/>
  <c r="T23" i="36"/>
  <c r="P12" i="43"/>
  <c r="O12" i="40"/>
  <c r="P12" i="40"/>
  <c r="K12" i="38"/>
  <c r="K12" i="43"/>
  <c r="C12" i="43"/>
  <c r="Q12" i="43"/>
  <c r="Q12" i="40"/>
  <c r="L12" i="38"/>
  <c r="L12" i="43"/>
  <c r="AF23" i="44"/>
  <c r="AB13" i="44"/>
  <c r="B11" i="46"/>
  <c r="L12" i="46" s="1"/>
  <c r="B8" i="45"/>
  <c r="B8" i="44"/>
  <c r="B9" i="44" s="1"/>
  <c r="B10" i="44" s="1"/>
  <c r="B11" i="44" s="1"/>
  <c r="B16" i="44" s="1"/>
  <c r="B17" i="43"/>
  <c r="B18" i="43" s="1"/>
  <c r="B19" i="43" s="1"/>
  <c r="B20" i="43" s="1"/>
  <c r="B21" i="43" s="1"/>
  <c r="B22" i="43" s="1"/>
  <c r="B27" i="43" s="1"/>
  <c r="U12" i="43"/>
  <c r="I12" i="43"/>
  <c r="D12" i="43"/>
  <c r="T12" i="43"/>
  <c r="J12" i="43"/>
  <c r="F12" i="43"/>
  <c r="E12" i="43"/>
  <c r="B8" i="42"/>
  <c r="B8" i="41"/>
  <c r="T12" i="40"/>
  <c r="I12" i="40"/>
  <c r="V12" i="40"/>
  <c r="J12" i="40"/>
  <c r="F12" i="40"/>
  <c r="C12" i="40"/>
  <c r="B17" i="40"/>
  <c r="B18" i="40" s="1"/>
  <c r="B19" i="40" s="1"/>
  <c r="B20" i="40" s="1"/>
  <c r="B21" i="40" s="1"/>
  <c r="B22" i="40" s="1"/>
  <c r="B27" i="40" s="1"/>
  <c r="U12" i="40"/>
  <c r="E12" i="40"/>
  <c r="D12" i="40"/>
  <c r="B8" i="39"/>
  <c r="D12" i="38"/>
  <c r="V12" i="38"/>
  <c r="I12" i="38"/>
  <c r="U12" i="38"/>
  <c r="F12" i="38"/>
  <c r="J12" i="38"/>
  <c r="C12" i="38"/>
  <c r="E12" i="38"/>
  <c r="B17" i="38"/>
  <c r="B18" i="38" s="1"/>
  <c r="B19" i="38" s="1"/>
  <c r="B20" i="38" s="1"/>
  <c r="B21" i="38" s="1"/>
  <c r="B22" i="38" s="1"/>
  <c r="B27" i="38" s="1"/>
  <c r="T12" i="38"/>
  <c r="B8" i="37"/>
  <c r="Q23" i="36"/>
  <c r="V23" i="36"/>
  <c r="P23" i="36"/>
  <c r="D23" i="36"/>
  <c r="AM45" i="36"/>
  <c r="AM23" i="36"/>
  <c r="AM10" i="36"/>
  <c r="AM6" i="36"/>
  <c r="AM34" i="36"/>
  <c r="AM17" i="36"/>
  <c r="AM58" i="36"/>
  <c r="AM56" i="36"/>
  <c r="AM54" i="36"/>
  <c r="AM46" i="36"/>
  <c r="AM18" i="36"/>
  <c r="AM19" i="36"/>
  <c r="AM7" i="36"/>
  <c r="AM41" i="36"/>
  <c r="AM35" i="36"/>
  <c r="AM29" i="36"/>
  <c r="AM8" i="36"/>
  <c r="AM47" i="36"/>
  <c r="AM42" i="36"/>
  <c r="AM30" i="36"/>
  <c r="AM20" i="36"/>
  <c r="AM9" i="36"/>
  <c r="AM59" i="36"/>
  <c r="AM57" i="36"/>
  <c r="AM55" i="36"/>
  <c r="AM43" i="36"/>
  <c r="AM31" i="36"/>
  <c r="AM21" i="36"/>
  <c r="AM5" i="36"/>
  <c r="AM44" i="36"/>
  <c r="AM32" i="36"/>
  <c r="AM22" i="36"/>
  <c r="AM53" i="36"/>
  <c r="AM33" i="36"/>
  <c r="AM11" i="36"/>
  <c r="F23" i="36"/>
  <c r="L23" i="36"/>
  <c r="J23" i="36"/>
  <c r="N23" i="36"/>
  <c r="B28" i="36"/>
  <c r="B29" i="36" s="1"/>
  <c r="B30" i="36" s="1"/>
  <c r="B31" i="36" s="1"/>
  <c r="B32" i="36" s="1"/>
  <c r="B33" i="36" s="1"/>
  <c r="B38" i="36" s="1"/>
  <c r="E23" i="36"/>
  <c r="C23" i="36"/>
  <c r="O23" i="36"/>
  <c r="M23" i="36"/>
  <c r="I23" i="36"/>
  <c r="AB7" i="33"/>
  <c r="B5" i="33" l="1"/>
  <c r="K23" i="43"/>
  <c r="O12" i="46"/>
  <c r="M12" i="46"/>
  <c r="K23" i="40"/>
  <c r="K12" i="44"/>
  <c r="M23" i="38"/>
  <c r="Q12" i="46"/>
  <c r="P12" i="46"/>
  <c r="L23" i="40"/>
  <c r="N23" i="38"/>
  <c r="K12" i="46"/>
  <c r="M12" i="44"/>
  <c r="L23" i="43"/>
  <c r="M23" i="40"/>
  <c r="O23" i="38"/>
  <c r="Q12" i="44"/>
  <c r="O12" i="44"/>
  <c r="N12" i="44"/>
  <c r="M23" i="43"/>
  <c r="N23" i="40"/>
  <c r="P23" i="38"/>
  <c r="P12" i="44"/>
  <c r="N23" i="43"/>
  <c r="O23" i="40"/>
  <c r="Q23" i="38"/>
  <c r="O23" i="43"/>
  <c r="P23" i="40"/>
  <c r="P23" i="43"/>
  <c r="K23" i="38"/>
  <c r="Q23" i="43"/>
  <c r="Q23" i="40"/>
  <c r="L23" i="38"/>
  <c r="N12" i="46"/>
  <c r="L12" i="44"/>
  <c r="F23" i="38"/>
  <c r="I12" i="44"/>
  <c r="U23" i="38"/>
  <c r="B16" i="46"/>
  <c r="C12" i="46"/>
  <c r="U12" i="46"/>
  <c r="D12" i="46"/>
  <c r="I12" i="46"/>
  <c r="F12" i="46"/>
  <c r="T12" i="46"/>
  <c r="J12" i="46"/>
  <c r="V12" i="46"/>
  <c r="E12" i="46"/>
  <c r="B9" i="45"/>
  <c r="C12" i="44"/>
  <c r="E12" i="44"/>
  <c r="V12" i="44"/>
  <c r="D12" i="44"/>
  <c r="J12" i="44"/>
  <c r="U12" i="44"/>
  <c r="T12" i="44"/>
  <c r="F12" i="44"/>
  <c r="B17" i="44"/>
  <c r="B18" i="44" s="1"/>
  <c r="B19" i="44" s="1"/>
  <c r="B20" i="44" s="1"/>
  <c r="B21" i="44" s="1"/>
  <c r="B22" i="44" s="1"/>
  <c r="B27" i="44" s="1"/>
  <c r="D23" i="43"/>
  <c r="AM33" i="43"/>
  <c r="AM9" i="43"/>
  <c r="AM55" i="43"/>
  <c r="AM58" i="43"/>
  <c r="AM56" i="43"/>
  <c r="AM54" i="43"/>
  <c r="AM45" i="43"/>
  <c r="AM23" i="43"/>
  <c r="AM10" i="43"/>
  <c r="AM6" i="43"/>
  <c r="AM57" i="43"/>
  <c r="AM34" i="43"/>
  <c r="AM17" i="43"/>
  <c r="AM11" i="43"/>
  <c r="AM7" i="43"/>
  <c r="AM42" i="43"/>
  <c r="AM46" i="43"/>
  <c r="AM18" i="43"/>
  <c r="AM53" i="43"/>
  <c r="AM41" i="43"/>
  <c r="AM35" i="43"/>
  <c r="AM29" i="43"/>
  <c r="AM19" i="43"/>
  <c r="AM47" i="43"/>
  <c r="AM43" i="43"/>
  <c r="AM31" i="43"/>
  <c r="AM21" i="43"/>
  <c r="AM5" i="43"/>
  <c r="AM59" i="43"/>
  <c r="AM30" i="43"/>
  <c r="AM20" i="43"/>
  <c r="AM8" i="43"/>
  <c r="AM44" i="43"/>
  <c r="AM32" i="43"/>
  <c r="AM22" i="43"/>
  <c r="J23" i="43"/>
  <c r="U23" i="43"/>
  <c r="C23" i="43"/>
  <c r="V23" i="43"/>
  <c r="B28" i="43"/>
  <c r="B29" i="43" s="1"/>
  <c r="B30" i="43" s="1"/>
  <c r="B31" i="43" s="1"/>
  <c r="B32" i="43" s="1"/>
  <c r="B33" i="43" s="1"/>
  <c r="B38" i="43" s="1"/>
  <c r="F23" i="43"/>
  <c r="I23" i="43"/>
  <c r="E23" i="43"/>
  <c r="T23" i="43"/>
  <c r="B9" i="42"/>
  <c r="B9" i="41"/>
  <c r="J23" i="40"/>
  <c r="V23" i="40"/>
  <c r="D23" i="40"/>
  <c r="E23" i="40"/>
  <c r="C23" i="40"/>
  <c r="AM33" i="40"/>
  <c r="AM9" i="40"/>
  <c r="AM30" i="40"/>
  <c r="AM58" i="40"/>
  <c r="AM56" i="40"/>
  <c r="AM54" i="40"/>
  <c r="AM45" i="40"/>
  <c r="AM23" i="40"/>
  <c r="AM10" i="40"/>
  <c r="AM6" i="40"/>
  <c r="AM20" i="40"/>
  <c r="AM21" i="40"/>
  <c r="AM32" i="40"/>
  <c r="AM34" i="40"/>
  <c r="AM17" i="40"/>
  <c r="AM11" i="40"/>
  <c r="AM7" i="40"/>
  <c r="AM8" i="40"/>
  <c r="AM46" i="40"/>
  <c r="AM18" i="40"/>
  <c r="AM43" i="40"/>
  <c r="AM31" i="40"/>
  <c r="AM5" i="40"/>
  <c r="AM22" i="40"/>
  <c r="AM41" i="40"/>
  <c r="AM35" i="40"/>
  <c r="AM29" i="40"/>
  <c r="AM19" i="40"/>
  <c r="AM59" i="40"/>
  <c r="AM57" i="40"/>
  <c r="AM55" i="40"/>
  <c r="AM53" i="40"/>
  <c r="AM47" i="40"/>
  <c r="AM42" i="40"/>
  <c r="AM44" i="40"/>
  <c r="U23" i="40"/>
  <c r="F23" i="40"/>
  <c r="T23" i="40"/>
  <c r="B28" i="40"/>
  <c r="B29" i="40" s="1"/>
  <c r="B30" i="40" s="1"/>
  <c r="B31" i="40" s="1"/>
  <c r="B32" i="40" s="1"/>
  <c r="B33" i="40" s="1"/>
  <c r="B38" i="40" s="1"/>
  <c r="I23" i="40"/>
  <c r="B9" i="39"/>
  <c r="V23" i="38"/>
  <c r="C23" i="38"/>
  <c r="D23" i="38"/>
  <c r="B28" i="38"/>
  <c r="B29" i="38" s="1"/>
  <c r="B30" i="38" s="1"/>
  <c r="B31" i="38" s="1"/>
  <c r="B32" i="38" s="1"/>
  <c r="B33" i="38" s="1"/>
  <c r="B38" i="38" s="1"/>
  <c r="J23" i="38"/>
  <c r="I23" i="38"/>
  <c r="E23" i="38"/>
  <c r="T23" i="38"/>
  <c r="AM33" i="38"/>
  <c r="AM9" i="38"/>
  <c r="AM23" i="38"/>
  <c r="AM10" i="38"/>
  <c r="AM58" i="38"/>
  <c r="AM56" i="38"/>
  <c r="AM54" i="38"/>
  <c r="AM45" i="38"/>
  <c r="AM6" i="38"/>
  <c r="AM34" i="38"/>
  <c r="AM17" i="38"/>
  <c r="AM11" i="38"/>
  <c r="AM7" i="38"/>
  <c r="AM8" i="38"/>
  <c r="AM46" i="38"/>
  <c r="AM18" i="38"/>
  <c r="AM20" i="38"/>
  <c r="AM41" i="38"/>
  <c r="AM35" i="38"/>
  <c r="AM29" i="38"/>
  <c r="AM19" i="38"/>
  <c r="AM59" i="38"/>
  <c r="AM57" i="38"/>
  <c r="AM55" i="38"/>
  <c r="AM53" i="38"/>
  <c r="AM47" i="38"/>
  <c r="AM42" i="38"/>
  <c r="AM30" i="38"/>
  <c r="AM43" i="38"/>
  <c r="AM31" i="38"/>
  <c r="AM21" i="38"/>
  <c r="AM5" i="38"/>
  <c r="AM44" i="38"/>
  <c r="AM32" i="38"/>
  <c r="AM22" i="38"/>
  <c r="B9" i="37"/>
  <c r="AM36" i="36"/>
  <c r="T34" i="36"/>
  <c r="L34" i="36"/>
  <c r="O34" i="36"/>
  <c r="AM48" i="36"/>
  <c r="AM24" i="36"/>
  <c r="V34" i="36"/>
  <c r="F34" i="36"/>
  <c r="AM12" i="36"/>
  <c r="B39" i="36"/>
  <c r="B40" i="36" s="1"/>
  <c r="B41" i="36" s="1"/>
  <c r="B42" i="36" s="1"/>
  <c r="B43" i="36" s="1"/>
  <c r="B44" i="36" s="1"/>
  <c r="B49" i="36" s="1"/>
  <c r="C34" i="36"/>
  <c r="P34" i="36"/>
  <c r="D34" i="36"/>
  <c r="Q34" i="36"/>
  <c r="K34" i="36"/>
  <c r="U34" i="36"/>
  <c r="M34" i="36"/>
  <c r="I34" i="36"/>
  <c r="N34" i="36"/>
  <c r="J34" i="36"/>
  <c r="AM60" i="36"/>
  <c r="E34" i="36"/>
  <c r="B6" i="33" l="1"/>
  <c r="B7" i="33" s="1"/>
  <c r="B8" i="33" s="1"/>
  <c r="B9" i="33" s="1"/>
  <c r="B10" i="33" s="1"/>
  <c r="B11" i="33" s="1"/>
  <c r="B50" i="36"/>
  <c r="B51" i="36" s="1"/>
  <c r="B52" i="36" s="1"/>
  <c r="B53" i="36" s="1"/>
  <c r="B54" i="36" s="1"/>
  <c r="B55" i="36" s="1"/>
  <c r="I56" i="36"/>
  <c r="T56" i="36"/>
  <c r="O34" i="38"/>
  <c r="F34" i="43"/>
  <c r="L34" i="43"/>
  <c r="M34" i="40"/>
  <c r="P34" i="38"/>
  <c r="M23" i="44"/>
  <c r="M34" i="43"/>
  <c r="N34" i="40"/>
  <c r="B10" i="45"/>
  <c r="B11" i="45" s="1"/>
  <c r="N12" i="45" s="1"/>
  <c r="Q34" i="38"/>
  <c r="N23" i="44"/>
  <c r="N34" i="43"/>
  <c r="O34" i="40"/>
  <c r="K34" i="38"/>
  <c r="O23" i="44"/>
  <c r="O34" i="43"/>
  <c r="P34" i="40"/>
  <c r="P23" i="44"/>
  <c r="P34" i="43"/>
  <c r="Q34" i="40"/>
  <c r="L34" i="38"/>
  <c r="Q23" i="44"/>
  <c r="Q34" i="43"/>
  <c r="M34" i="38"/>
  <c r="K23" i="44"/>
  <c r="K34" i="40"/>
  <c r="N34" i="38"/>
  <c r="L23" i="44"/>
  <c r="K34" i="43"/>
  <c r="L34" i="40"/>
  <c r="T23" i="44"/>
  <c r="B17" i="46"/>
  <c r="B18" i="46" s="1"/>
  <c r="B19" i="46" s="1"/>
  <c r="B20" i="46" s="1"/>
  <c r="B21" i="46" s="1"/>
  <c r="B22" i="46" s="1"/>
  <c r="B27" i="46" s="1"/>
  <c r="AM33" i="46"/>
  <c r="AM9" i="46"/>
  <c r="AM58" i="46"/>
  <c r="AM56" i="46"/>
  <c r="AM54" i="46"/>
  <c r="AM45" i="46"/>
  <c r="AM23" i="46"/>
  <c r="AM10" i="46"/>
  <c r="AM6" i="46"/>
  <c r="AM34" i="46"/>
  <c r="AM17" i="46"/>
  <c r="AM11" i="46"/>
  <c r="AM7" i="46"/>
  <c r="AM46" i="46"/>
  <c r="AM18" i="46"/>
  <c r="AM41" i="46"/>
  <c r="AM35" i="46"/>
  <c r="AM29" i="46"/>
  <c r="AM19" i="46"/>
  <c r="AM59" i="46"/>
  <c r="AM57" i="46"/>
  <c r="AM55" i="46"/>
  <c r="AM53" i="46"/>
  <c r="AM47" i="46"/>
  <c r="AM42" i="46"/>
  <c r="AM30" i="46"/>
  <c r="AM20" i="46"/>
  <c r="AM8" i="46"/>
  <c r="AM43" i="46"/>
  <c r="AM31" i="46"/>
  <c r="AM21" i="46"/>
  <c r="AM5" i="46"/>
  <c r="AM44" i="46"/>
  <c r="AM32" i="46"/>
  <c r="AM22" i="46"/>
  <c r="V23" i="44"/>
  <c r="U23" i="44"/>
  <c r="E23" i="44"/>
  <c r="AM33" i="44"/>
  <c r="AM9" i="44"/>
  <c r="AM23" i="44"/>
  <c r="AM10" i="44"/>
  <c r="AM6" i="44"/>
  <c r="AM58" i="44"/>
  <c r="AM56" i="44"/>
  <c r="AM54" i="44"/>
  <c r="AM45" i="44"/>
  <c r="AM34" i="44"/>
  <c r="AM17" i="44"/>
  <c r="AM11" i="44"/>
  <c r="AM7" i="44"/>
  <c r="AM46" i="44"/>
  <c r="AM18" i="44"/>
  <c r="AM41" i="44"/>
  <c r="AM35" i="44"/>
  <c r="AM29" i="44"/>
  <c r="AM19" i="44"/>
  <c r="AM59" i="44"/>
  <c r="AM57" i="44"/>
  <c r="AM55" i="44"/>
  <c r="AM53" i="44"/>
  <c r="AM47" i="44"/>
  <c r="AM42" i="44"/>
  <c r="AM30" i="44"/>
  <c r="AM20" i="44"/>
  <c r="AM8" i="44"/>
  <c r="AM43" i="44"/>
  <c r="AM31" i="44"/>
  <c r="AM21" i="44"/>
  <c r="AM5" i="44"/>
  <c r="AM44" i="44"/>
  <c r="AM32" i="44"/>
  <c r="AM22" i="44"/>
  <c r="B28" i="44"/>
  <c r="B29" i="44" s="1"/>
  <c r="B30" i="44" s="1"/>
  <c r="B31" i="44" s="1"/>
  <c r="B32" i="44" s="1"/>
  <c r="B33" i="44" s="1"/>
  <c r="B38" i="44" s="1"/>
  <c r="F23" i="44"/>
  <c r="C23" i="44"/>
  <c r="I23" i="44"/>
  <c r="D23" i="44"/>
  <c r="J23" i="44"/>
  <c r="C34" i="43"/>
  <c r="T34" i="43"/>
  <c r="AM24" i="43"/>
  <c r="U34" i="43"/>
  <c r="AM36" i="43"/>
  <c r="AM12" i="43"/>
  <c r="AM48" i="43"/>
  <c r="V34" i="43"/>
  <c r="I34" i="43"/>
  <c r="AM60" i="43"/>
  <c r="E34" i="43"/>
  <c r="B39" i="43"/>
  <c r="B40" i="43" s="1"/>
  <c r="B41" i="43" s="1"/>
  <c r="B42" i="43" s="1"/>
  <c r="B43" i="43" s="1"/>
  <c r="B44" i="43" s="1"/>
  <c r="D34" i="43"/>
  <c r="J34" i="43"/>
  <c r="B10" i="42"/>
  <c r="B10" i="41"/>
  <c r="B11" i="41" s="1"/>
  <c r="AM36" i="40"/>
  <c r="J34" i="40"/>
  <c r="V34" i="40"/>
  <c r="AM48" i="40"/>
  <c r="E34" i="40"/>
  <c r="AM60" i="40"/>
  <c r="C34" i="40"/>
  <c r="I34" i="40"/>
  <c r="U34" i="40"/>
  <c r="AM12" i="40"/>
  <c r="AM24" i="40"/>
  <c r="B39" i="40"/>
  <c r="B40" i="40" s="1"/>
  <c r="B41" i="40" s="1"/>
  <c r="B42" i="40" s="1"/>
  <c r="B43" i="40" s="1"/>
  <c r="B44" i="40" s="1"/>
  <c r="T34" i="40"/>
  <c r="D34" i="40"/>
  <c r="F34" i="40"/>
  <c r="B10" i="39"/>
  <c r="I34" i="38"/>
  <c r="C34" i="38"/>
  <c r="T34" i="38"/>
  <c r="D34" i="38"/>
  <c r="E34" i="38"/>
  <c r="AM36" i="38"/>
  <c r="J34" i="38"/>
  <c r="AM48" i="38"/>
  <c r="AM24" i="38"/>
  <c r="AM60" i="38"/>
  <c r="B39" i="38"/>
  <c r="B40" i="38" s="1"/>
  <c r="B41" i="38" s="1"/>
  <c r="B42" i="38" s="1"/>
  <c r="B43" i="38" s="1"/>
  <c r="B44" i="38" s="1"/>
  <c r="U34" i="38"/>
  <c r="AM12" i="38"/>
  <c r="V34" i="38"/>
  <c r="F34" i="38"/>
  <c r="B10" i="37"/>
  <c r="P45" i="36"/>
  <c r="L45" i="36"/>
  <c r="C45" i="36"/>
  <c r="I45" i="36"/>
  <c r="V45" i="36"/>
  <c r="J45" i="36"/>
  <c r="M45" i="36"/>
  <c r="Q45" i="36"/>
  <c r="T45" i="36"/>
  <c r="D45" i="36"/>
  <c r="K45" i="36"/>
  <c r="E45" i="36"/>
  <c r="N45" i="36"/>
  <c r="U45" i="36"/>
  <c r="O45" i="36"/>
  <c r="F45" i="36"/>
  <c r="AN59" i="33"/>
  <c r="AL59" i="33"/>
  <c r="AK59" i="33"/>
  <c r="AN58" i="33"/>
  <c r="AL58" i="33"/>
  <c r="AK58" i="33"/>
  <c r="AN57" i="33"/>
  <c r="AL57" i="33"/>
  <c r="AK57" i="33"/>
  <c r="AN56" i="33"/>
  <c r="AL56" i="33"/>
  <c r="AK56" i="33"/>
  <c r="AN55" i="33"/>
  <c r="AL55" i="33"/>
  <c r="AK55" i="33"/>
  <c r="AN54" i="33"/>
  <c r="AL54" i="33"/>
  <c r="AK54" i="33"/>
  <c r="AN53" i="33"/>
  <c r="AL53" i="33"/>
  <c r="AK53" i="33"/>
  <c r="AN47" i="33"/>
  <c r="AL47" i="33"/>
  <c r="AK47" i="33"/>
  <c r="AN46" i="33"/>
  <c r="AL46" i="33"/>
  <c r="AK46" i="33"/>
  <c r="AN45" i="33"/>
  <c r="AL45" i="33"/>
  <c r="AK45" i="33"/>
  <c r="AN44" i="33"/>
  <c r="AL44" i="33"/>
  <c r="AK44" i="33"/>
  <c r="AN43" i="33"/>
  <c r="AL43" i="33"/>
  <c r="AK43" i="33"/>
  <c r="AN42" i="33"/>
  <c r="AL42" i="33"/>
  <c r="AK42" i="33"/>
  <c r="AN41" i="33"/>
  <c r="AL41" i="33"/>
  <c r="AK41" i="33"/>
  <c r="AN35" i="33"/>
  <c r="AL35" i="33"/>
  <c r="AK35" i="33"/>
  <c r="AN34" i="33"/>
  <c r="AL34" i="33"/>
  <c r="AK34" i="33"/>
  <c r="AN33" i="33"/>
  <c r="AL33" i="33"/>
  <c r="AK33" i="33"/>
  <c r="AN32" i="33"/>
  <c r="AL32" i="33"/>
  <c r="AK32" i="33"/>
  <c r="AN31" i="33"/>
  <c r="AL31" i="33"/>
  <c r="AK31" i="33"/>
  <c r="AN30" i="33"/>
  <c r="AL30" i="33"/>
  <c r="AK30" i="33"/>
  <c r="AN29" i="33"/>
  <c r="AL29" i="33"/>
  <c r="AK29" i="33"/>
  <c r="AN23" i="33"/>
  <c r="AL23" i="33"/>
  <c r="AK23" i="33"/>
  <c r="AN22" i="33"/>
  <c r="AL22" i="33"/>
  <c r="AK22" i="33"/>
  <c r="AN21" i="33"/>
  <c r="AL21" i="33"/>
  <c r="AK21" i="33"/>
  <c r="AN20" i="33"/>
  <c r="AL20" i="33"/>
  <c r="AK20" i="33"/>
  <c r="AN19" i="33"/>
  <c r="AL19" i="33"/>
  <c r="AK19" i="33"/>
  <c r="AN18" i="33"/>
  <c r="AL18" i="33"/>
  <c r="AK18" i="33"/>
  <c r="AN17" i="33"/>
  <c r="AL17" i="33"/>
  <c r="AK17" i="33"/>
  <c r="AN11" i="33"/>
  <c r="AL11" i="33"/>
  <c r="AK11" i="33"/>
  <c r="AN10" i="33"/>
  <c r="AL10" i="33"/>
  <c r="AK10" i="33"/>
  <c r="AN9" i="33"/>
  <c r="AL9" i="33"/>
  <c r="AK9" i="33"/>
  <c r="AN8" i="33"/>
  <c r="AL8" i="33"/>
  <c r="AK8" i="33"/>
  <c r="AN7" i="33"/>
  <c r="AL7" i="33"/>
  <c r="AK7" i="33"/>
  <c r="AN6" i="33"/>
  <c r="AL6" i="33"/>
  <c r="AK6" i="33"/>
  <c r="AN5" i="33"/>
  <c r="AL5" i="33"/>
  <c r="AK5" i="33"/>
  <c r="O56" i="36" l="1"/>
  <c r="AE41" i="36" s="1"/>
  <c r="AF41" i="36" s="1"/>
  <c r="J12" i="33"/>
  <c r="K12" i="33"/>
  <c r="M12" i="33"/>
  <c r="N12" i="33"/>
  <c r="O12" i="33"/>
  <c r="P12" i="33"/>
  <c r="Q12" i="33"/>
  <c r="K56" i="36"/>
  <c r="C12" i="33"/>
  <c r="T12" i="33"/>
  <c r="U12" i="33"/>
  <c r="F12" i="33"/>
  <c r="D56" i="36"/>
  <c r="N56" i="36"/>
  <c r="AE45" i="36" s="1"/>
  <c r="AF45" i="36" s="1"/>
  <c r="C56" i="36"/>
  <c r="D12" i="33"/>
  <c r="E12" i="33"/>
  <c r="L12" i="33"/>
  <c r="I12" i="33"/>
  <c r="V56" i="36"/>
  <c r="AE47" i="36" s="1"/>
  <c r="AF47" i="36" s="1"/>
  <c r="AF13" i="36" s="1"/>
  <c r="V12" i="33"/>
  <c r="L56" i="36"/>
  <c r="AE34" i="36" s="1"/>
  <c r="AF34" i="36" s="1"/>
  <c r="M56" i="36"/>
  <c r="AE35" i="36" s="1"/>
  <c r="AF35" i="36" s="1"/>
  <c r="F56" i="36"/>
  <c r="J56" i="36"/>
  <c r="E56" i="36"/>
  <c r="AE25" i="36" s="1"/>
  <c r="AF25" i="36" s="1"/>
  <c r="P56" i="36"/>
  <c r="U56" i="36"/>
  <c r="AE38" i="36" s="1"/>
  <c r="Q56" i="36"/>
  <c r="D12" i="45"/>
  <c r="J12" i="45"/>
  <c r="E12" i="45"/>
  <c r="I12" i="45"/>
  <c r="T12" i="45"/>
  <c r="F12" i="45"/>
  <c r="U12" i="45"/>
  <c r="AM10" i="45" s="1"/>
  <c r="C12" i="45"/>
  <c r="V12" i="45"/>
  <c r="O12" i="45"/>
  <c r="N34" i="44"/>
  <c r="K23" i="46"/>
  <c r="B16" i="45"/>
  <c r="M12" i="45"/>
  <c r="L12" i="45"/>
  <c r="O34" i="44"/>
  <c r="B16" i="41"/>
  <c r="B17" i="41" s="1"/>
  <c r="B18" i="41" s="1"/>
  <c r="B19" i="41" s="1"/>
  <c r="B20" i="41" s="1"/>
  <c r="B21" i="41" s="1"/>
  <c r="B22" i="41" s="1"/>
  <c r="B27" i="41" s="1"/>
  <c r="N12" i="41"/>
  <c r="O12" i="41"/>
  <c r="K12" i="41"/>
  <c r="L23" i="46"/>
  <c r="P34" i="44"/>
  <c r="K12" i="45"/>
  <c r="L12" i="41"/>
  <c r="M23" i="46"/>
  <c r="Q34" i="44"/>
  <c r="N23" i="46"/>
  <c r="Q12" i="45"/>
  <c r="K34" i="44"/>
  <c r="P12" i="41"/>
  <c r="O23" i="46"/>
  <c r="L34" i="44"/>
  <c r="V12" i="41"/>
  <c r="P23" i="46"/>
  <c r="M12" i="41"/>
  <c r="M34" i="44"/>
  <c r="I12" i="41"/>
  <c r="Q23" i="46"/>
  <c r="Q12" i="41"/>
  <c r="P12" i="45"/>
  <c r="C12" i="41"/>
  <c r="D23" i="46"/>
  <c r="J23" i="46"/>
  <c r="U23" i="46"/>
  <c r="T23" i="46"/>
  <c r="AM24" i="46"/>
  <c r="E23" i="46"/>
  <c r="AM36" i="46"/>
  <c r="V23" i="46"/>
  <c r="F23" i="46"/>
  <c r="AM12" i="46"/>
  <c r="AM48" i="46"/>
  <c r="B28" i="46"/>
  <c r="B29" i="46" s="1"/>
  <c r="B30" i="46" s="1"/>
  <c r="B31" i="46" s="1"/>
  <c r="B32" i="46" s="1"/>
  <c r="B33" i="46" s="1"/>
  <c r="B38" i="46" s="1"/>
  <c r="AM60" i="46"/>
  <c r="C23" i="46"/>
  <c r="I23" i="46"/>
  <c r="D34" i="44"/>
  <c r="AM12" i="44"/>
  <c r="AM48" i="44"/>
  <c r="E34" i="44"/>
  <c r="J34" i="44"/>
  <c r="B39" i="44"/>
  <c r="B40" i="44" s="1"/>
  <c r="B41" i="44" s="1"/>
  <c r="B42" i="44" s="1"/>
  <c r="B43" i="44" s="1"/>
  <c r="B44" i="44" s="1"/>
  <c r="T34" i="44"/>
  <c r="V34" i="44"/>
  <c r="U34" i="44"/>
  <c r="AM60" i="44"/>
  <c r="C34" i="44"/>
  <c r="F34" i="44"/>
  <c r="AM24" i="44"/>
  <c r="AM36" i="44"/>
  <c r="I34" i="44"/>
  <c r="F45" i="43"/>
  <c r="T45" i="43"/>
  <c r="K45" i="43"/>
  <c r="P45" i="43"/>
  <c r="U45" i="43"/>
  <c r="M45" i="43"/>
  <c r="L45" i="43"/>
  <c r="D45" i="43"/>
  <c r="V45" i="43"/>
  <c r="I45" i="43"/>
  <c r="C45" i="43"/>
  <c r="Q45" i="43"/>
  <c r="E45" i="43"/>
  <c r="N45" i="43"/>
  <c r="O45" i="43"/>
  <c r="J45" i="43"/>
  <c r="B11" i="42"/>
  <c r="F12" i="41"/>
  <c r="T12" i="41"/>
  <c r="E12" i="41"/>
  <c r="J12" i="41"/>
  <c r="U12" i="41"/>
  <c r="D12" i="41"/>
  <c r="L45" i="40"/>
  <c r="F45" i="40"/>
  <c r="C45" i="40"/>
  <c r="P45" i="40"/>
  <c r="M45" i="40"/>
  <c r="V45" i="40"/>
  <c r="T45" i="40"/>
  <c r="D45" i="40"/>
  <c r="I45" i="40"/>
  <c r="N45" i="40"/>
  <c r="Q45" i="40"/>
  <c r="K45" i="40"/>
  <c r="U45" i="40"/>
  <c r="E45" i="40"/>
  <c r="J45" i="40"/>
  <c r="O45" i="40"/>
  <c r="B11" i="39"/>
  <c r="D45" i="38"/>
  <c r="J45" i="38"/>
  <c r="T45" i="38"/>
  <c r="K45" i="38"/>
  <c r="E45" i="38"/>
  <c r="N45" i="38"/>
  <c r="U45" i="38"/>
  <c r="O45" i="38"/>
  <c r="V45" i="38"/>
  <c r="P45" i="38"/>
  <c r="F45" i="38"/>
  <c r="C45" i="38"/>
  <c r="I45" i="38"/>
  <c r="L45" i="38"/>
  <c r="M45" i="38"/>
  <c r="Q45" i="38"/>
  <c r="B11" i="37"/>
  <c r="AE39" i="36"/>
  <c r="AN36" i="33"/>
  <c r="AK60" i="33"/>
  <c r="AL12" i="33"/>
  <c r="AL60" i="33"/>
  <c r="AK24" i="33"/>
  <c r="AL24" i="33"/>
  <c r="AL36" i="33"/>
  <c r="AN60" i="33"/>
  <c r="AN24" i="33"/>
  <c r="AN12" i="33"/>
  <c r="AK12" i="33"/>
  <c r="AL48" i="33"/>
  <c r="AN48" i="33"/>
  <c r="AK36" i="33"/>
  <c r="AK48" i="33"/>
  <c r="AE31" i="36" l="1"/>
  <c r="AF31" i="36" s="1"/>
  <c r="AE35" i="40"/>
  <c r="AF35" i="40" s="1"/>
  <c r="AE45" i="40"/>
  <c r="AF45" i="40" s="1"/>
  <c r="AE25" i="40"/>
  <c r="AF25" i="40" s="1"/>
  <c r="AE34" i="40"/>
  <c r="AF34" i="40" s="1"/>
  <c r="AE39" i="40"/>
  <c r="AE47" i="40"/>
  <c r="AF47" i="40" s="1"/>
  <c r="AF13" i="40" s="1"/>
  <c r="AE38" i="40"/>
  <c r="AE41" i="40"/>
  <c r="AF41" i="40" s="1"/>
  <c r="AM8" i="45"/>
  <c r="AM59" i="45"/>
  <c r="AM7" i="45"/>
  <c r="AM54" i="45"/>
  <c r="AM43" i="45"/>
  <c r="AM55" i="45"/>
  <c r="AM18" i="45"/>
  <c r="AM23" i="45"/>
  <c r="AM22" i="45"/>
  <c r="AM57" i="45"/>
  <c r="AM46" i="45"/>
  <c r="AM45" i="45"/>
  <c r="AM20" i="45"/>
  <c r="AM19" i="45"/>
  <c r="AM11" i="45"/>
  <c r="AM56" i="45"/>
  <c r="AM32" i="45"/>
  <c r="AM30" i="45"/>
  <c r="AM29" i="45"/>
  <c r="AM17" i="45"/>
  <c r="AM58" i="45"/>
  <c r="AM5" i="45"/>
  <c r="AM42" i="45"/>
  <c r="AM35" i="45"/>
  <c r="AM34" i="45"/>
  <c r="AM9" i="45"/>
  <c r="AM21" i="45"/>
  <c r="AM47" i="45"/>
  <c r="AM41" i="45"/>
  <c r="AM6" i="45"/>
  <c r="AM33" i="45"/>
  <c r="AM31" i="45"/>
  <c r="AM53" i="45"/>
  <c r="AM44" i="45"/>
  <c r="AE38" i="38"/>
  <c r="AE34" i="38"/>
  <c r="AF34" i="38" s="1"/>
  <c r="AE39" i="38"/>
  <c r="AF12" i="38" s="1"/>
  <c r="AE25" i="38"/>
  <c r="AF25" i="38" s="1"/>
  <c r="AE47" i="38"/>
  <c r="AF47" i="38" s="1"/>
  <c r="AF13" i="38" s="1"/>
  <c r="AE45" i="38"/>
  <c r="AF45" i="38" s="1"/>
  <c r="O34" i="46"/>
  <c r="P34" i="46"/>
  <c r="J12" i="37"/>
  <c r="L12" i="37"/>
  <c r="M12" i="37"/>
  <c r="N12" i="37"/>
  <c r="P12" i="37"/>
  <c r="K12" i="37"/>
  <c r="O12" i="37"/>
  <c r="Q12" i="37"/>
  <c r="AE39" i="43"/>
  <c r="Q34" i="46"/>
  <c r="D12" i="39"/>
  <c r="N12" i="39"/>
  <c r="O12" i="39"/>
  <c r="K12" i="39"/>
  <c r="M12" i="39"/>
  <c r="L12" i="39"/>
  <c r="P12" i="39"/>
  <c r="Q12" i="39"/>
  <c r="P12" i="42"/>
  <c r="M12" i="42"/>
  <c r="Q12" i="42"/>
  <c r="O12" i="42"/>
  <c r="K12" i="42"/>
  <c r="N12" i="42"/>
  <c r="L12" i="42"/>
  <c r="AE34" i="43"/>
  <c r="AF34" i="43" s="1"/>
  <c r="B17" i="45"/>
  <c r="K34" i="46"/>
  <c r="AE25" i="43"/>
  <c r="AF25" i="43" s="1"/>
  <c r="AE41" i="38"/>
  <c r="AF41" i="38" s="1"/>
  <c r="L34" i="46"/>
  <c r="AE35" i="43"/>
  <c r="AF35" i="43" s="1"/>
  <c r="M34" i="46"/>
  <c r="AE47" i="43"/>
  <c r="AF47" i="43" s="1"/>
  <c r="AF13" i="43" s="1"/>
  <c r="K23" i="41"/>
  <c r="Q23" i="41"/>
  <c r="P23" i="41"/>
  <c r="O23" i="41"/>
  <c r="N23" i="41"/>
  <c r="M23" i="41"/>
  <c r="L23" i="41"/>
  <c r="N34" i="46"/>
  <c r="Q45" i="44"/>
  <c r="AE35" i="38"/>
  <c r="AF35" i="38" s="1"/>
  <c r="I45" i="44"/>
  <c r="AE41" i="43"/>
  <c r="AF41" i="43" s="1"/>
  <c r="D12" i="42"/>
  <c r="AE38" i="43"/>
  <c r="AF38" i="43" s="1"/>
  <c r="C12" i="42"/>
  <c r="AE45" i="43"/>
  <c r="AF45" i="43" s="1"/>
  <c r="V34" i="46"/>
  <c r="J34" i="46"/>
  <c r="B39" i="46"/>
  <c r="B40" i="46" s="1"/>
  <c r="B41" i="46" s="1"/>
  <c r="B42" i="46" s="1"/>
  <c r="B43" i="46" s="1"/>
  <c r="B44" i="46" s="1"/>
  <c r="E34" i="46"/>
  <c r="U34" i="46"/>
  <c r="C34" i="46"/>
  <c r="F34" i="46"/>
  <c r="T34" i="46"/>
  <c r="D34" i="46"/>
  <c r="I34" i="46"/>
  <c r="C45" i="44"/>
  <c r="M45" i="44"/>
  <c r="AE35" i="44" s="1"/>
  <c r="AF35" i="44" s="1"/>
  <c r="D45" i="44"/>
  <c r="J45" i="44"/>
  <c r="N45" i="44"/>
  <c r="AE45" i="44" s="1"/>
  <c r="AF45" i="44" s="1"/>
  <c r="T45" i="44"/>
  <c r="AE39" i="44" s="1"/>
  <c r="K45" i="44"/>
  <c r="E45" i="44"/>
  <c r="AE25" i="44" s="1"/>
  <c r="AF25" i="44" s="1"/>
  <c r="U45" i="44"/>
  <c r="AE38" i="44" s="1"/>
  <c r="O45" i="44"/>
  <c r="AE41" i="44" s="1"/>
  <c r="AF41" i="44" s="1"/>
  <c r="L45" i="44"/>
  <c r="AE34" i="44" s="1"/>
  <c r="F45" i="44"/>
  <c r="V45" i="44"/>
  <c r="AE47" i="44" s="1"/>
  <c r="AF47" i="44" s="1"/>
  <c r="AF13" i="44" s="1"/>
  <c r="P45" i="44"/>
  <c r="B16" i="42"/>
  <c r="J12" i="42"/>
  <c r="E12" i="42"/>
  <c r="I12" i="42"/>
  <c r="U12" i="42"/>
  <c r="V12" i="42"/>
  <c r="T12" i="42"/>
  <c r="F12" i="42"/>
  <c r="D23" i="41"/>
  <c r="AM33" i="41"/>
  <c r="AM9" i="41"/>
  <c r="AM44" i="41"/>
  <c r="AM58" i="41"/>
  <c r="AM56" i="41"/>
  <c r="AM54" i="41"/>
  <c r="AM45" i="41"/>
  <c r="AM23" i="41"/>
  <c r="AM10" i="41"/>
  <c r="AM6" i="41"/>
  <c r="AM22" i="41"/>
  <c r="AM34" i="41"/>
  <c r="AM17" i="41"/>
  <c r="AM11" i="41"/>
  <c r="AM7" i="41"/>
  <c r="AM46" i="41"/>
  <c r="AM18" i="41"/>
  <c r="AM41" i="41"/>
  <c r="AM35" i="41"/>
  <c r="AM29" i="41"/>
  <c r="AM19" i="41"/>
  <c r="AM59" i="41"/>
  <c r="AM57" i="41"/>
  <c r="AM55" i="41"/>
  <c r="AM53" i="41"/>
  <c r="AM47" i="41"/>
  <c r="AM42" i="41"/>
  <c r="AM30" i="41"/>
  <c r="AM20" i="41"/>
  <c r="AM8" i="41"/>
  <c r="AM43" i="41"/>
  <c r="AM31" i="41"/>
  <c r="AM21" i="41"/>
  <c r="AM5" i="41"/>
  <c r="AM32" i="41"/>
  <c r="J23" i="41"/>
  <c r="U23" i="41"/>
  <c r="T23" i="41"/>
  <c r="V23" i="41"/>
  <c r="E23" i="41"/>
  <c r="B28" i="41"/>
  <c r="B29" i="41" s="1"/>
  <c r="B30" i="41" s="1"/>
  <c r="B31" i="41" s="1"/>
  <c r="B32" i="41" s="1"/>
  <c r="B33" i="41" s="1"/>
  <c r="B38" i="41" s="1"/>
  <c r="C23" i="41"/>
  <c r="F23" i="41"/>
  <c r="I23" i="41"/>
  <c r="V12" i="39"/>
  <c r="B16" i="39"/>
  <c r="T12" i="39"/>
  <c r="C12" i="39"/>
  <c r="I12" i="39"/>
  <c r="J12" i="39"/>
  <c r="U12" i="39"/>
  <c r="E12" i="39"/>
  <c r="F12" i="39"/>
  <c r="E12" i="37"/>
  <c r="I12" i="37"/>
  <c r="U12" i="37"/>
  <c r="AM9" i="37" s="1"/>
  <c r="V12" i="37"/>
  <c r="B16" i="37"/>
  <c r="C12" i="37"/>
  <c r="D12" i="37"/>
  <c r="F12" i="37"/>
  <c r="T12" i="37"/>
  <c r="AE22" i="36"/>
  <c r="AF22" i="36" s="1"/>
  <c r="AF39" i="36"/>
  <c r="AF12" i="36"/>
  <c r="AF11" i="36"/>
  <c r="AF38" i="36"/>
  <c r="AE32" i="36"/>
  <c r="AF32" i="36" s="1"/>
  <c r="AE21" i="36"/>
  <c r="B16" i="33"/>
  <c r="AE32" i="40" l="1"/>
  <c r="AF32" i="40" s="1"/>
  <c r="AE22" i="40"/>
  <c r="AB11" i="40" s="1"/>
  <c r="AE21" i="40"/>
  <c r="AB12" i="40" s="1"/>
  <c r="AF38" i="40"/>
  <c r="AF11" i="40"/>
  <c r="AF39" i="40"/>
  <c r="AF12" i="40"/>
  <c r="AE31" i="40"/>
  <c r="AF31" i="40" s="1"/>
  <c r="AE32" i="38"/>
  <c r="AF32" i="38" s="1"/>
  <c r="AM36" i="45"/>
  <c r="AM24" i="45"/>
  <c r="AE31" i="38"/>
  <c r="AF31" i="38" s="1"/>
  <c r="AM48" i="45"/>
  <c r="AM12" i="45"/>
  <c r="AM60" i="45"/>
  <c r="AE48" i="36"/>
  <c r="AF11" i="43"/>
  <c r="AE22" i="43"/>
  <c r="AF22" i="43" s="1"/>
  <c r="AF11" i="38"/>
  <c r="AF38" i="38"/>
  <c r="AF39" i="38"/>
  <c r="AE32" i="43"/>
  <c r="AF32" i="43" s="1"/>
  <c r="O34" i="41"/>
  <c r="AE21" i="38"/>
  <c r="AF21" i="38" s="1"/>
  <c r="AE22" i="38"/>
  <c r="AF22" i="38" s="1"/>
  <c r="AE31" i="43"/>
  <c r="AF31" i="43" s="1"/>
  <c r="AE21" i="43"/>
  <c r="AB12" i="43" s="1"/>
  <c r="AF12" i="43"/>
  <c r="AF39" i="43"/>
  <c r="AM21" i="37"/>
  <c r="P34" i="41"/>
  <c r="AM19" i="37"/>
  <c r="Q34" i="41"/>
  <c r="AM5" i="37"/>
  <c r="AM29" i="37"/>
  <c r="K34" i="41"/>
  <c r="L34" i="41"/>
  <c r="AM6" i="37"/>
  <c r="AM33" i="37"/>
  <c r="M34" i="41"/>
  <c r="AM18" i="37"/>
  <c r="AM44" i="37"/>
  <c r="N34" i="41"/>
  <c r="B18" i="45"/>
  <c r="AF34" i="44"/>
  <c r="AM42" i="37"/>
  <c r="AM45" i="37"/>
  <c r="AE31" i="44"/>
  <c r="AF31" i="44" s="1"/>
  <c r="AM31" i="37"/>
  <c r="AM47" i="37"/>
  <c r="AM10" i="37"/>
  <c r="AM59" i="37"/>
  <c r="AM20" i="37"/>
  <c r="AM8" i="37"/>
  <c r="AM17" i="37"/>
  <c r="AE32" i="44"/>
  <c r="AF32" i="44" s="1"/>
  <c r="AE21" i="44"/>
  <c r="AM34" i="37"/>
  <c r="AM43" i="37"/>
  <c r="AM30" i="37"/>
  <c r="AM23" i="37"/>
  <c r="AM57" i="37"/>
  <c r="AM46" i="37"/>
  <c r="AM54" i="37"/>
  <c r="E45" i="46"/>
  <c r="F45" i="46"/>
  <c r="P45" i="46"/>
  <c r="K45" i="46"/>
  <c r="I45" i="46"/>
  <c r="V45" i="46"/>
  <c r="J45" i="46"/>
  <c r="U45" i="46"/>
  <c r="C45" i="46"/>
  <c r="D45" i="46"/>
  <c r="M45" i="46"/>
  <c r="AE35" i="46" s="1"/>
  <c r="AF35" i="46" s="1"/>
  <c r="Q45" i="46"/>
  <c r="N45" i="46"/>
  <c r="T45" i="46"/>
  <c r="L45" i="46"/>
  <c r="O45" i="46"/>
  <c r="AF38" i="44"/>
  <c r="AF11" i="44"/>
  <c r="AF12" i="44"/>
  <c r="AF39" i="44"/>
  <c r="AE22" i="44"/>
  <c r="B17" i="42"/>
  <c r="B18" i="42" s="1"/>
  <c r="B19" i="42" s="1"/>
  <c r="B20" i="42" s="1"/>
  <c r="B21" i="42" s="1"/>
  <c r="B22" i="42" s="1"/>
  <c r="B27" i="42" s="1"/>
  <c r="AM33" i="42"/>
  <c r="AM9" i="42"/>
  <c r="AM58" i="42"/>
  <c r="AM56" i="42"/>
  <c r="AM54" i="42"/>
  <c r="AM45" i="42"/>
  <c r="AM23" i="42"/>
  <c r="AM10" i="42"/>
  <c r="AM6" i="42"/>
  <c r="AM53" i="42"/>
  <c r="AM42" i="42"/>
  <c r="AM20" i="42"/>
  <c r="AM34" i="42"/>
  <c r="AM17" i="42"/>
  <c r="AM11" i="42"/>
  <c r="AM7" i="42"/>
  <c r="AM55" i="42"/>
  <c r="AM30" i="42"/>
  <c r="AM8" i="42"/>
  <c r="AM46" i="42"/>
  <c r="AM18" i="42"/>
  <c r="AM57" i="42"/>
  <c r="AM41" i="42"/>
  <c r="AM35" i="42"/>
  <c r="AM29" i="42"/>
  <c r="AM19" i="42"/>
  <c r="AM59" i="42"/>
  <c r="AM47" i="42"/>
  <c r="AM43" i="42"/>
  <c r="AM31" i="42"/>
  <c r="AM21" i="42"/>
  <c r="AM5" i="42"/>
  <c r="AM44" i="42"/>
  <c r="AM32" i="42"/>
  <c r="AM22" i="42"/>
  <c r="E34" i="41"/>
  <c r="T34" i="41"/>
  <c r="AM24" i="41"/>
  <c r="C34" i="41"/>
  <c r="F34" i="41"/>
  <c r="U34" i="41"/>
  <c r="AM36" i="41"/>
  <c r="D34" i="41"/>
  <c r="I34" i="41"/>
  <c r="AM12" i="41"/>
  <c r="AM48" i="41"/>
  <c r="AM60" i="41"/>
  <c r="V34" i="41"/>
  <c r="B39" i="41"/>
  <c r="B40" i="41" s="1"/>
  <c r="B41" i="41" s="1"/>
  <c r="B42" i="41" s="1"/>
  <c r="B43" i="41" s="1"/>
  <c r="B44" i="41" s="1"/>
  <c r="J34" i="41"/>
  <c r="AM33" i="39"/>
  <c r="AM9" i="39"/>
  <c r="AM58" i="39"/>
  <c r="AM56" i="39"/>
  <c r="AM54" i="39"/>
  <c r="AM45" i="39"/>
  <c r="AM23" i="39"/>
  <c r="AM10" i="39"/>
  <c r="AM6" i="39"/>
  <c r="AM34" i="39"/>
  <c r="AM17" i="39"/>
  <c r="AM11" i="39"/>
  <c r="AM7" i="39"/>
  <c r="AM29" i="39"/>
  <c r="AM46" i="39"/>
  <c r="AM18" i="39"/>
  <c r="AM19" i="39"/>
  <c r="AM41" i="39"/>
  <c r="AM35" i="39"/>
  <c r="AM59" i="39"/>
  <c r="AM57" i="39"/>
  <c r="AM55" i="39"/>
  <c r="AM53" i="39"/>
  <c r="AM47" i="39"/>
  <c r="AM42" i="39"/>
  <c r="AM30" i="39"/>
  <c r="AM20" i="39"/>
  <c r="AM8" i="39"/>
  <c r="AM43" i="39"/>
  <c r="AM31" i="39"/>
  <c r="AM21" i="39"/>
  <c r="AM5" i="39"/>
  <c r="AM44" i="39"/>
  <c r="AM32" i="39"/>
  <c r="AM22" i="39"/>
  <c r="B17" i="39"/>
  <c r="B18" i="39" s="1"/>
  <c r="B19" i="39" s="1"/>
  <c r="B20" i="39" s="1"/>
  <c r="B21" i="39" s="1"/>
  <c r="B22" i="39" s="1"/>
  <c r="B27" i="39" s="1"/>
  <c r="AM56" i="37"/>
  <c r="AM22" i="37"/>
  <c r="AM53" i="37"/>
  <c r="AM35" i="37"/>
  <c r="AM7" i="37"/>
  <c r="AM58" i="37"/>
  <c r="AM32" i="37"/>
  <c r="AM55" i="37"/>
  <c r="AM41" i="37"/>
  <c r="AM11" i="37"/>
  <c r="B17" i="37"/>
  <c r="B18" i="37" s="1"/>
  <c r="B19" i="37" s="1"/>
  <c r="B20" i="37" s="1"/>
  <c r="B21" i="37" s="1"/>
  <c r="B22" i="37" s="1"/>
  <c r="B27" i="37" s="1"/>
  <c r="AB11" i="36"/>
  <c r="AF21" i="36"/>
  <c r="AF48" i="36" s="1"/>
  <c r="AB12" i="36"/>
  <c r="AB13" i="33"/>
  <c r="B17" i="33"/>
  <c r="B18" i="33" s="1"/>
  <c r="B19" i="33" s="1"/>
  <c r="B20" i="33" s="1"/>
  <c r="B21" i="33" s="1"/>
  <c r="B22" i="33" s="1"/>
  <c r="B27" i="33" s="1"/>
  <c r="AF22" i="40" l="1"/>
  <c r="AF21" i="40"/>
  <c r="AF48" i="40" s="1"/>
  <c r="I23" i="33"/>
  <c r="V23" i="33"/>
  <c r="J23" i="33"/>
  <c r="F23" i="33"/>
  <c r="K23" i="33"/>
  <c r="L23" i="33"/>
  <c r="M23" i="33"/>
  <c r="N23" i="33"/>
  <c r="D23" i="33"/>
  <c r="O23" i="33"/>
  <c r="T23" i="33"/>
  <c r="P23" i="33"/>
  <c r="E23" i="33"/>
  <c r="C23" i="33"/>
  <c r="U23" i="33"/>
  <c r="Q23" i="33"/>
  <c r="AE48" i="40"/>
  <c r="AB11" i="43"/>
  <c r="AB12" i="38"/>
  <c r="AE39" i="46"/>
  <c r="AF12" i="46" s="1"/>
  <c r="AB11" i="38"/>
  <c r="AE47" i="46"/>
  <c r="AF47" i="46" s="1"/>
  <c r="AF13" i="46" s="1"/>
  <c r="AE48" i="38"/>
  <c r="AF48" i="38"/>
  <c r="AE48" i="44"/>
  <c r="AE48" i="43"/>
  <c r="N23" i="39"/>
  <c r="P23" i="37"/>
  <c r="AF21" i="43"/>
  <c r="AF48" i="43" s="1"/>
  <c r="AE41" i="46"/>
  <c r="AF41" i="46" s="1"/>
  <c r="L23" i="42"/>
  <c r="AM24" i="37"/>
  <c r="M23" i="42"/>
  <c r="Q23" i="37"/>
  <c r="O23" i="39"/>
  <c r="AE45" i="46"/>
  <c r="AF45" i="46" s="1"/>
  <c r="B19" i="45"/>
  <c r="N23" i="42"/>
  <c r="K23" i="37"/>
  <c r="P23" i="39"/>
  <c r="L23" i="37"/>
  <c r="Q23" i="39"/>
  <c r="O23" i="42"/>
  <c r="M23" i="37"/>
  <c r="K23" i="39"/>
  <c r="P23" i="42"/>
  <c r="N23" i="37"/>
  <c r="L23" i="39"/>
  <c r="AE25" i="46"/>
  <c r="AF25" i="46" s="1"/>
  <c r="Q23" i="42"/>
  <c r="O23" i="37"/>
  <c r="M23" i="39"/>
  <c r="AM48" i="37"/>
  <c r="K23" i="42"/>
  <c r="J23" i="39"/>
  <c r="AE21" i="46"/>
  <c r="AF21" i="46" s="1"/>
  <c r="AE32" i="46"/>
  <c r="AF32" i="46" s="1"/>
  <c r="AE34" i="46"/>
  <c r="AE38" i="46"/>
  <c r="AF38" i="46" s="1"/>
  <c r="AM12" i="37"/>
  <c r="U23" i="39"/>
  <c r="AB12" i="44"/>
  <c r="AM36" i="37"/>
  <c r="V23" i="39"/>
  <c r="AF21" i="44"/>
  <c r="U23" i="42"/>
  <c r="E23" i="42"/>
  <c r="I23" i="39"/>
  <c r="AE31" i="46"/>
  <c r="AF31" i="46" s="1"/>
  <c r="T23" i="39"/>
  <c r="AM60" i="37"/>
  <c r="AE22" i="46"/>
  <c r="AF22" i="44"/>
  <c r="AB11" i="44"/>
  <c r="V23" i="42"/>
  <c r="C23" i="42"/>
  <c r="I23" i="42"/>
  <c r="AM12" i="42"/>
  <c r="D23" i="42"/>
  <c r="AM48" i="42"/>
  <c r="J23" i="42"/>
  <c r="AM24" i="42"/>
  <c r="T23" i="42"/>
  <c r="AM60" i="42"/>
  <c r="B28" i="42"/>
  <c r="B29" i="42" s="1"/>
  <c r="B30" i="42" s="1"/>
  <c r="B31" i="42" s="1"/>
  <c r="B32" i="42" s="1"/>
  <c r="B33" i="42" s="1"/>
  <c r="B38" i="42" s="1"/>
  <c r="AM36" i="42"/>
  <c r="F23" i="42"/>
  <c r="N45" i="41"/>
  <c r="E45" i="41"/>
  <c r="J45" i="41"/>
  <c r="I45" i="41"/>
  <c r="L45" i="41"/>
  <c r="O45" i="41"/>
  <c r="T45" i="41"/>
  <c r="V45" i="41"/>
  <c r="K45" i="41"/>
  <c r="C45" i="41"/>
  <c r="M45" i="41"/>
  <c r="Q45" i="41"/>
  <c r="F45" i="41"/>
  <c r="P45" i="41"/>
  <c r="D45" i="41"/>
  <c r="U45" i="41"/>
  <c r="C23" i="39"/>
  <c r="D23" i="39"/>
  <c r="E23" i="39"/>
  <c r="AM24" i="39"/>
  <c r="AM48" i="39"/>
  <c r="F23" i="39"/>
  <c r="B28" i="39"/>
  <c r="B29" i="39" s="1"/>
  <c r="B30" i="39" s="1"/>
  <c r="B31" i="39" s="1"/>
  <c r="B32" i="39" s="1"/>
  <c r="B33" i="39" s="1"/>
  <c r="B38" i="39" s="1"/>
  <c r="AM12" i="39"/>
  <c r="AM60" i="39"/>
  <c r="AM36" i="39"/>
  <c r="D23" i="37"/>
  <c r="J23" i="37"/>
  <c r="B28" i="37"/>
  <c r="B29" i="37" s="1"/>
  <c r="B30" i="37" s="1"/>
  <c r="B31" i="37" s="1"/>
  <c r="B32" i="37" s="1"/>
  <c r="B33" i="37" s="1"/>
  <c r="B38" i="37" s="1"/>
  <c r="T23" i="37"/>
  <c r="I23" i="37"/>
  <c r="U23" i="37"/>
  <c r="E23" i="37"/>
  <c r="V23" i="37"/>
  <c r="F23" i="37"/>
  <c r="C23" i="37"/>
  <c r="AM43" i="33"/>
  <c r="AM30" i="33"/>
  <c r="AM5" i="33"/>
  <c r="AM55" i="33"/>
  <c r="AM44" i="33"/>
  <c r="AM18" i="33"/>
  <c r="AM9" i="33"/>
  <c r="AM10" i="33"/>
  <c r="AM56" i="33"/>
  <c r="AM57" i="33"/>
  <c r="AM46" i="33"/>
  <c r="AM33" i="33"/>
  <c r="AM22" i="33"/>
  <c r="AM11" i="33"/>
  <c r="AM7" i="33"/>
  <c r="AM6" i="33"/>
  <c r="AM41" i="33"/>
  <c r="AM58" i="33"/>
  <c r="AM47" i="33"/>
  <c r="AM34" i="33"/>
  <c r="AM23" i="33"/>
  <c r="AM19" i="33"/>
  <c r="AM8" i="33"/>
  <c r="AM53" i="33"/>
  <c r="AM35" i="33"/>
  <c r="AM54" i="33"/>
  <c r="AM32" i="33"/>
  <c r="AM21" i="33"/>
  <c r="AM59" i="33"/>
  <c r="AM42" i="33"/>
  <c r="AM29" i="33"/>
  <c r="AM20" i="33"/>
  <c r="AM17" i="33"/>
  <c r="AM31" i="33"/>
  <c r="AM45" i="33"/>
  <c r="B28" i="33"/>
  <c r="B29" i="33" s="1"/>
  <c r="B30" i="33" s="1"/>
  <c r="B31" i="33" s="1"/>
  <c r="B32" i="33" s="1"/>
  <c r="B33" i="33" s="1"/>
  <c r="B38" i="33" s="1"/>
  <c r="L34" i="33" l="1"/>
  <c r="Q34" i="33"/>
  <c r="D34" i="33"/>
  <c r="M34" i="33"/>
  <c r="P34" i="33"/>
  <c r="C34" i="33"/>
  <c r="T34" i="33"/>
  <c r="E34" i="33"/>
  <c r="U34" i="33"/>
  <c r="F34" i="33"/>
  <c r="V34" i="33"/>
  <c r="I34" i="33"/>
  <c r="N34" i="33"/>
  <c r="J34" i="33"/>
  <c r="O34" i="33"/>
  <c r="K34" i="33"/>
  <c r="AF39" i="46"/>
  <c r="AF11" i="46"/>
  <c r="AB12" i="46"/>
  <c r="AF48" i="44"/>
  <c r="L34" i="37"/>
  <c r="AE47" i="41"/>
  <c r="AF47" i="41" s="1"/>
  <c r="AF13" i="41" s="1"/>
  <c r="N34" i="42"/>
  <c r="AE39" i="41"/>
  <c r="AE35" i="41"/>
  <c r="AF35" i="41" s="1"/>
  <c r="O34" i="42"/>
  <c r="M34" i="37"/>
  <c r="O34" i="39"/>
  <c r="B20" i="45"/>
  <c r="AE34" i="41"/>
  <c r="N34" i="37"/>
  <c r="P34" i="39"/>
  <c r="P34" i="42"/>
  <c r="O34" i="37"/>
  <c r="Q34" i="39"/>
  <c r="Q34" i="42"/>
  <c r="P34" i="37"/>
  <c r="K34" i="39"/>
  <c r="K34" i="42"/>
  <c r="L34" i="39"/>
  <c r="AE45" i="41"/>
  <c r="AF45" i="41" s="1"/>
  <c r="AE41" i="41"/>
  <c r="AF41" i="41" s="1"/>
  <c r="L34" i="42"/>
  <c r="Q34" i="37"/>
  <c r="M34" i="39"/>
  <c r="M34" i="42"/>
  <c r="K34" i="37"/>
  <c r="N34" i="39"/>
  <c r="AF34" i="46"/>
  <c r="AE48" i="46"/>
  <c r="AE38" i="41"/>
  <c r="AF38" i="41" s="1"/>
  <c r="E34" i="39"/>
  <c r="F34" i="39"/>
  <c r="AE25" i="41"/>
  <c r="AF25" i="41" s="1"/>
  <c r="AF22" i="46"/>
  <c r="AB11" i="46"/>
  <c r="C34" i="42"/>
  <c r="I34" i="42"/>
  <c r="B39" i="42"/>
  <c r="B40" i="42" s="1"/>
  <c r="B41" i="42" s="1"/>
  <c r="B42" i="42" s="1"/>
  <c r="B43" i="42" s="1"/>
  <c r="B44" i="42" s="1"/>
  <c r="B49" i="42" s="1"/>
  <c r="E34" i="42"/>
  <c r="J34" i="42"/>
  <c r="T34" i="42"/>
  <c r="F34" i="42"/>
  <c r="U34" i="42"/>
  <c r="V34" i="42"/>
  <c r="D34" i="42"/>
  <c r="V34" i="39"/>
  <c r="T34" i="39"/>
  <c r="C34" i="39"/>
  <c r="U34" i="39"/>
  <c r="B39" i="39"/>
  <c r="B40" i="39" s="1"/>
  <c r="B41" i="39" s="1"/>
  <c r="B42" i="39" s="1"/>
  <c r="B43" i="39" s="1"/>
  <c r="B44" i="39" s="1"/>
  <c r="B49" i="39" s="1"/>
  <c r="I34" i="39"/>
  <c r="D34" i="39"/>
  <c r="J34" i="39"/>
  <c r="E34" i="37"/>
  <c r="T34" i="37"/>
  <c r="U34" i="37"/>
  <c r="V34" i="37"/>
  <c r="D34" i="37"/>
  <c r="B39" i="37"/>
  <c r="B40" i="37" s="1"/>
  <c r="B41" i="37" s="1"/>
  <c r="B42" i="37" s="1"/>
  <c r="B43" i="37" s="1"/>
  <c r="B44" i="37" s="1"/>
  <c r="F34" i="37"/>
  <c r="J34" i="37"/>
  <c r="C34" i="37"/>
  <c r="I34" i="37"/>
  <c r="B39" i="33"/>
  <c r="B40" i="33" s="1"/>
  <c r="B41" i="33" s="1"/>
  <c r="B42" i="33" s="1"/>
  <c r="B43" i="33" s="1"/>
  <c r="B44" i="33" s="1"/>
  <c r="T45" i="33" s="1"/>
  <c r="AM12" i="33"/>
  <c r="AM24" i="33"/>
  <c r="AM48" i="33"/>
  <c r="AM60" i="33"/>
  <c r="AM36" i="33"/>
  <c r="U45" i="33" l="1"/>
  <c r="F45" i="33"/>
  <c r="V45" i="33"/>
  <c r="J45" i="33"/>
  <c r="I45" i="33"/>
  <c r="K45" i="33"/>
  <c r="L45" i="33"/>
  <c r="M45" i="33"/>
  <c r="N45" i="33"/>
  <c r="O45" i="33"/>
  <c r="P45" i="33"/>
  <c r="C45" i="33"/>
  <c r="Q45" i="33"/>
  <c r="B50" i="42"/>
  <c r="B51" i="42" s="1"/>
  <c r="B52" i="42" s="1"/>
  <c r="B53" i="42" s="1"/>
  <c r="B54" i="42" s="1"/>
  <c r="B55" i="42" s="1"/>
  <c r="D45" i="33"/>
  <c r="B50" i="39"/>
  <c r="B51" i="39" s="1"/>
  <c r="B52" i="39" s="1"/>
  <c r="B53" i="39" s="1"/>
  <c r="B54" i="39" s="1"/>
  <c r="B55" i="39" s="1"/>
  <c r="F56" i="39" s="1"/>
  <c r="E45" i="33"/>
  <c r="AF12" i="41"/>
  <c r="AF39" i="41"/>
  <c r="AE32" i="41"/>
  <c r="AF32" i="41" s="1"/>
  <c r="AE31" i="41"/>
  <c r="AF31" i="41" s="1"/>
  <c r="AE21" i="41"/>
  <c r="AB12" i="41" s="1"/>
  <c r="B21" i="45"/>
  <c r="AF48" i="46"/>
  <c r="AE22" i="41"/>
  <c r="AF22" i="41" s="1"/>
  <c r="AF34" i="41"/>
  <c r="F45" i="42"/>
  <c r="AF11" i="41"/>
  <c r="L45" i="42"/>
  <c r="V45" i="42"/>
  <c r="P45" i="42"/>
  <c r="M45" i="42"/>
  <c r="I45" i="42"/>
  <c r="D45" i="42"/>
  <c r="Q45" i="42"/>
  <c r="N45" i="42"/>
  <c r="J45" i="42"/>
  <c r="E45" i="42"/>
  <c r="T45" i="42"/>
  <c r="K45" i="42"/>
  <c r="O45" i="42"/>
  <c r="U45" i="42"/>
  <c r="C45" i="42"/>
  <c r="K45" i="39"/>
  <c r="E45" i="39"/>
  <c r="O45" i="39"/>
  <c r="L45" i="39"/>
  <c r="F45" i="39"/>
  <c r="V45" i="39"/>
  <c r="P45" i="39"/>
  <c r="J45" i="39"/>
  <c r="N45" i="39"/>
  <c r="U45" i="39"/>
  <c r="C45" i="39"/>
  <c r="I45" i="39"/>
  <c r="D45" i="39"/>
  <c r="T45" i="39"/>
  <c r="M45" i="39"/>
  <c r="Q45" i="39"/>
  <c r="N45" i="37"/>
  <c r="AE45" i="37" s="1"/>
  <c r="AF45" i="37" s="1"/>
  <c r="T45" i="37"/>
  <c r="AE39" i="37" s="1"/>
  <c r="K45" i="37"/>
  <c r="E45" i="37"/>
  <c r="AE25" i="37" s="1"/>
  <c r="AF25" i="37" s="1"/>
  <c r="L45" i="37"/>
  <c r="AE34" i="37" s="1"/>
  <c r="F45" i="37"/>
  <c r="V45" i="37"/>
  <c r="AE47" i="37" s="1"/>
  <c r="AF47" i="37" s="1"/>
  <c r="AF13" i="37" s="1"/>
  <c r="P45" i="37"/>
  <c r="O45" i="37"/>
  <c r="AE41" i="37" s="1"/>
  <c r="AF41" i="37" s="1"/>
  <c r="C45" i="37"/>
  <c r="I45" i="37"/>
  <c r="M45" i="37"/>
  <c r="AE35" i="37" s="1"/>
  <c r="AF35" i="37" s="1"/>
  <c r="Q45" i="37"/>
  <c r="U45" i="37"/>
  <c r="AE38" i="37" s="1"/>
  <c r="D45" i="37"/>
  <c r="J45" i="37"/>
  <c r="E56" i="42" l="1"/>
  <c r="AE25" i="42" s="1"/>
  <c r="AF25" i="42" s="1"/>
  <c r="L56" i="42"/>
  <c r="T56" i="42"/>
  <c r="AE39" i="42" s="1"/>
  <c r="AF39" i="42" s="1"/>
  <c r="I56" i="42"/>
  <c r="N56" i="42"/>
  <c r="C56" i="42"/>
  <c r="Q56" i="42"/>
  <c r="C56" i="39"/>
  <c r="E56" i="39"/>
  <c r="AE25" i="39" s="1"/>
  <c r="AF25" i="39" s="1"/>
  <c r="M56" i="39"/>
  <c r="AE35" i="39" s="1"/>
  <c r="AF35" i="39" s="1"/>
  <c r="D56" i="39"/>
  <c r="Q56" i="39"/>
  <c r="N56" i="39"/>
  <c r="J56" i="42"/>
  <c r="U56" i="42"/>
  <c r="AE38" i="42" s="1"/>
  <c r="AF38" i="42" s="1"/>
  <c r="P56" i="42"/>
  <c r="AE45" i="42"/>
  <c r="AF45" i="42" s="1"/>
  <c r="F56" i="42"/>
  <c r="K56" i="42"/>
  <c r="D56" i="42"/>
  <c r="AE21" i="42" s="1"/>
  <c r="M56" i="42"/>
  <c r="AE35" i="42" s="1"/>
  <c r="AF35" i="42" s="1"/>
  <c r="V56" i="42"/>
  <c r="AE47" i="42" s="1"/>
  <c r="AF47" i="42" s="1"/>
  <c r="AF13" i="42" s="1"/>
  <c r="T56" i="39"/>
  <c r="AE39" i="39" s="1"/>
  <c r="L56" i="39"/>
  <c r="AE34" i="39" s="1"/>
  <c r="AF34" i="39" s="1"/>
  <c r="O56" i="39"/>
  <c r="AE41" i="39" s="1"/>
  <c r="AF41" i="39" s="1"/>
  <c r="P56" i="39"/>
  <c r="J56" i="39"/>
  <c r="V56" i="39"/>
  <c r="AE47" i="39" s="1"/>
  <c r="AF47" i="39" s="1"/>
  <c r="AF13" i="39" s="1"/>
  <c r="AE34" i="42"/>
  <c r="AF34" i="42" s="1"/>
  <c r="I56" i="39"/>
  <c r="AE45" i="39"/>
  <c r="AF45" i="39" s="1"/>
  <c r="K56" i="39"/>
  <c r="U56" i="39"/>
  <c r="AE38" i="39" s="1"/>
  <c r="AF38" i="39" s="1"/>
  <c r="O56" i="42"/>
  <c r="AE41" i="42" s="1"/>
  <c r="AF41" i="42" s="1"/>
  <c r="AF21" i="41"/>
  <c r="AF48" i="41" s="1"/>
  <c r="AE48" i="41"/>
  <c r="AB11" i="41"/>
  <c r="B22" i="45"/>
  <c r="P23" i="45" s="1"/>
  <c r="AF34" i="37"/>
  <c r="AE22" i="37"/>
  <c r="AF22" i="37" s="1"/>
  <c r="AF39" i="37"/>
  <c r="AF12" i="37"/>
  <c r="AE21" i="37"/>
  <c r="AE31" i="37"/>
  <c r="AF31" i="37" s="1"/>
  <c r="AF38" i="37"/>
  <c r="AF11" i="37"/>
  <c r="AE32" i="37"/>
  <c r="AF32" i="37" s="1"/>
  <c r="AF13" i="33"/>
  <c r="AE21" i="39" l="1"/>
  <c r="AB12" i="39" s="1"/>
  <c r="AE31" i="39"/>
  <c r="AF31" i="39" s="1"/>
  <c r="AE32" i="39"/>
  <c r="AF32" i="39" s="1"/>
  <c r="AE22" i="39"/>
  <c r="AB11" i="39" s="1"/>
  <c r="AE32" i="42"/>
  <c r="AF32" i="42" s="1"/>
  <c r="AF39" i="39"/>
  <c r="AF12" i="39"/>
  <c r="AE22" i="42"/>
  <c r="AF22" i="42" s="1"/>
  <c r="AE31" i="42"/>
  <c r="AF31" i="42" s="1"/>
  <c r="AF11" i="42"/>
  <c r="AF12" i="42"/>
  <c r="AF11" i="39"/>
  <c r="E23" i="45"/>
  <c r="Q23" i="45"/>
  <c r="K23" i="45"/>
  <c r="L23" i="45"/>
  <c r="AE48" i="37"/>
  <c r="AB11" i="37"/>
  <c r="B27" i="45"/>
  <c r="M23" i="45"/>
  <c r="O23" i="45"/>
  <c r="U23" i="45"/>
  <c r="V23" i="45"/>
  <c r="N23" i="45"/>
  <c r="D23" i="45"/>
  <c r="F23" i="45"/>
  <c r="T23" i="45"/>
  <c r="C23" i="45"/>
  <c r="I23" i="45"/>
  <c r="J23" i="45"/>
  <c r="AB12" i="42"/>
  <c r="AF21" i="42"/>
  <c r="AB12" i="37"/>
  <c r="AF21" i="37"/>
  <c r="AF48" i="37" s="1"/>
  <c r="AF12" i="33"/>
  <c r="AF11" i="33"/>
  <c r="AF21" i="39" l="1"/>
  <c r="AE48" i="39"/>
  <c r="AB11" i="42"/>
  <c r="AF22" i="39"/>
  <c r="AF48" i="39" s="1"/>
  <c r="AE48" i="42"/>
  <c r="AF48" i="42"/>
  <c r="B28" i="45"/>
  <c r="B29" i="45" s="1"/>
  <c r="B30" i="45" s="1"/>
  <c r="B31" i="45" s="1"/>
  <c r="B32" i="45" s="1"/>
  <c r="B33" i="45" s="1"/>
  <c r="B38" i="45" s="1"/>
  <c r="AB12" i="33"/>
  <c r="AB11" i="33"/>
  <c r="U34" i="45" l="1"/>
  <c r="I34" i="45"/>
  <c r="B39" i="45"/>
  <c r="B40" i="45" s="1"/>
  <c r="B41" i="45" s="1"/>
  <c r="B42" i="45" s="1"/>
  <c r="B43" i="45" s="1"/>
  <c r="B44" i="45" s="1"/>
  <c r="Q34" i="45"/>
  <c r="J34" i="45"/>
  <c r="K34" i="45"/>
  <c r="E34" i="45"/>
  <c r="L34" i="45"/>
  <c r="C34" i="45"/>
  <c r="M34" i="45"/>
  <c r="D34" i="45"/>
  <c r="N34" i="45"/>
  <c r="F34" i="45"/>
  <c r="O34" i="45"/>
  <c r="T34" i="45"/>
  <c r="V34" i="45"/>
  <c r="P34" i="45"/>
  <c r="AB14" i="33"/>
  <c r="P45" i="45" l="1"/>
  <c r="B49" i="45"/>
  <c r="V45" i="45"/>
  <c r="L45" i="45"/>
  <c r="I45" i="45"/>
  <c r="F45" i="45"/>
  <c r="O45" i="45"/>
  <c r="C45" i="45"/>
  <c r="J45" i="45"/>
  <c r="D45" i="45"/>
  <c r="N45" i="45"/>
  <c r="T45" i="45"/>
  <c r="K45" i="45"/>
  <c r="M45" i="45"/>
  <c r="Q45" i="45"/>
  <c r="E45" i="45"/>
  <c r="U45" i="45"/>
  <c r="AB10" i="36"/>
  <c r="AB14" i="36" s="1"/>
  <c r="AB10" i="37" s="1"/>
  <c r="AB14" i="37" s="1"/>
  <c r="AB10" i="38" s="1"/>
  <c r="AF14" i="33"/>
  <c r="AF10" i="36" s="1"/>
  <c r="AF14" i="36" s="1"/>
  <c r="AF10" i="37" s="1"/>
  <c r="AF14" i="37" s="1"/>
  <c r="AF10" i="38" s="1"/>
  <c r="AF14" i="38" s="1"/>
  <c r="AF10" i="39" s="1"/>
  <c r="AF14" i="39" s="1"/>
  <c r="AF10" i="40" s="1"/>
  <c r="AF14" i="40" s="1"/>
  <c r="AF10" i="41" s="1"/>
  <c r="AF14" i="41" s="1"/>
  <c r="AF10" i="42" s="1"/>
  <c r="AF14" i="42" s="1"/>
  <c r="AF10" i="43" s="1"/>
  <c r="AF14" i="43" s="1"/>
  <c r="AF10" i="44" s="1"/>
  <c r="AF14" i="44" s="1"/>
  <c r="AF10" i="45" s="1"/>
  <c r="B50" i="45" l="1"/>
  <c r="B51" i="45" s="1"/>
  <c r="B52" i="45" s="1"/>
  <c r="B53" i="45" s="1"/>
  <c r="B54" i="45" s="1"/>
  <c r="B55" i="45" s="1"/>
  <c r="L56" i="45" s="1"/>
  <c r="AE34" i="45" s="1"/>
  <c r="AF34" i="45" s="1"/>
  <c r="I56" i="45"/>
  <c r="O56" i="45"/>
  <c r="AE41" i="45" s="1"/>
  <c r="AF41" i="45" s="1"/>
  <c r="C56" i="45"/>
  <c r="K56" i="45"/>
  <c r="V56" i="45"/>
  <c r="AE47" i="45" s="1"/>
  <c r="AF47" i="45" s="1"/>
  <c r="AF13" i="45" s="1"/>
  <c r="E56" i="45"/>
  <c r="AE25" i="45" s="1"/>
  <c r="AF25" i="45" s="1"/>
  <c r="D56" i="45"/>
  <c r="AB14" i="38"/>
  <c r="AB10" i="39" s="1"/>
  <c r="AB14" i="39" s="1"/>
  <c r="AB10" i="40" s="1"/>
  <c r="AB14" i="40" s="1"/>
  <c r="AB10" i="41" s="1"/>
  <c r="AB14" i="41" s="1"/>
  <c r="AB10" i="42" s="1"/>
  <c r="AB14" i="42" s="1"/>
  <c r="AB10" i="43" s="1"/>
  <c r="AB14" i="43" s="1"/>
  <c r="AB10" i="44" s="1"/>
  <c r="AB14" i="44" s="1"/>
  <c r="AB10" i="45" s="1"/>
  <c r="J56" i="45" l="1"/>
  <c r="AE31" i="45" s="1"/>
  <c r="AF31" i="45" s="1"/>
  <c r="AE21" i="45"/>
  <c r="AB12" i="45" s="1"/>
  <c r="U56" i="45"/>
  <c r="AE38" i="45" s="1"/>
  <c r="Q56" i="45"/>
  <c r="T56" i="45"/>
  <c r="AE39" i="45" s="1"/>
  <c r="F56" i="45"/>
  <c r="AE32" i="45"/>
  <c r="AF32" i="45" s="1"/>
  <c r="AE22" i="45"/>
  <c r="AB11" i="45" s="1"/>
  <c r="M56" i="45"/>
  <c r="AE35" i="45" s="1"/>
  <c r="AF35" i="45" s="1"/>
  <c r="N56" i="45"/>
  <c r="AE45" i="45" s="1"/>
  <c r="AF45" i="45" s="1"/>
  <c r="P56" i="45"/>
  <c r="AF21" i="45"/>
  <c r="AB14" i="45" l="1"/>
  <c r="AB10" i="46" s="1"/>
  <c r="AB14" i="46" s="1"/>
  <c r="AF22" i="45"/>
  <c r="AF48" i="45" s="1"/>
  <c r="AF12" i="45"/>
  <c r="AF39" i="45"/>
  <c r="AE48" i="45"/>
  <c r="AF38" i="45"/>
  <c r="AF11" i="45"/>
  <c r="AF14" i="45" l="1"/>
  <c r="AF10" i="46" s="1"/>
  <c r="AF14"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Sean Farrell</author>
  </authors>
  <commentList>
    <comment ref="F19" authorId="0" shapeId="0" xr:uid="{CAE6A186-D3D6-4843-B9DA-278F4AB52CD3}">
      <text>
        <r>
          <rPr>
            <b/>
            <sz val="9"/>
            <color indexed="81"/>
            <rFont val="Tahoma"/>
            <family val="2"/>
          </rPr>
          <t>CB 1.5 : Call Back at Time and a Half (1.5)</t>
        </r>
      </text>
    </comment>
    <comment ref="G19" authorId="0" shapeId="0" xr:uid="{B9A61DCA-DECE-4DAD-8429-7B9FD160B60F}">
      <text>
        <r>
          <rPr>
            <b/>
            <sz val="9"/>
            <color indexed="81"/>
            <rFont val="Tahoma"/>
            <family val="2"/>
          </rPr>
          <t>CB 1.0 : Call Back at Straight Time (1.0)</t>
        </r>
      </text>
    </comment>
    <comment ref="F20" authorId="0" shapeId="0" xr:uid="{40E13C7C-4172-415B-8F52-A2CBEE6BA183}">
      <text>
        <r>
          <rPr>
            <b/>
            <sz val="9"/>
            <color indexed="81"/>
            <rFont val="Tahoma"/>
            <family val="2"/>
          </rPr>
          <t>CB 1.0 : Call Back at Straight Time (1.0)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6E8DBA91-79BE-402F-A604-B1C9ED016B62}">
      <text>
        <r>
          <rPr>
            <b/>
            <sz val="9"/>
            <color indexed="81"/>
            <rFont val="Tahoma"/>
            <family val="2"/>
          </rPr>
          <t>SP: Shift Pay</t>
        </r>
      </text>
    </comment>
    <comment ref="E4" authorId="0" shapeId="0" xr:uid="{5FF75D29-1116-4BAF-BEE4-A031F5F346F2}">
      <text>
        <r>
          <rPr>
            <b/>
            <sz val="9"/>
            <color indexed="81"/>
            <rFont val="Tahoma"/>
            <family val="2"/>
          </rPr>
          <t>HP: Holiday Premium Pay</t>
        </r>
      </text>
    </comment>
    <comment ref="F4" authorId="0" shapeId="0" xr:uid="{2076E907-2468-40EF-B0D8-B2FE2ED3B0EE}">
      <text>
        <r>
          <rPr>
            <b/>
            <sz val="9"/>
            <color indexed="81"/>
            <rFont val="Tahoma"/>
            <family val="2"/>
          </rPr>
          <t>OC: On Call Hours</t>
        </r>
      </text>
    </comment>
    <comment ref="G4" authorId="0" shapeId="0" xr:uid="{A2A297D4-A850-4F51-90D0-63C0D0CB43AA}">
      <text>
        <r>
          <rPr>
            <b/>
            <sz val="9"/>
            <color indexed="81"/>
            <rFont val="Tahoma"/>
            <family val="2"/>
          </rPr>
          <t xml:space="preserve">CB1.5:Call Back at 1.5
CB1.0:Call Back at 1.0
</t>
        </r>
      </text>
    </comment>
    <comment ref="I4" authorId="0" shapeId="0" xr:uid="{69F93231-FC3D-4701-9BC2-9FEA753ED7F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80E4401E-3918-42FF-9399-9F60A880E6C1}">
      <text>
        <r>
          <rPr>
            <b/>
            <sz val="9"/>
            <color indexed="81"/>
            <rFont val="Tahoma"/>
            <family val="2"/>
          </rPr>
          <t>O: Overtime Earned</t>
        </r>
      </text>
    </comment>
    <comment ref="K4" authorId="0" shapeId="0" xr:uid="{26F077D2-6096-471C-B640-1C1EC7F97CBD}">
      <text>
        <r>
          <rPr>
            <b/>
            <sz val="9"/>
            <color indexed="81"/>
            <rFont val="Tahoma"/>
            <family val="2"/>
          </rPr>
          <t>CU:Comp Time Used</t>
        </r>
      </text>
    </comment>
    <comment ref="L4" authorId="1" shapeId="0" xr:uid="{1BD927B9-EFC6-4B04-B2E9-130D1EC53BBA}">
      <text>
        <r>
          <rPr>
            <b/>
            <sz val="9"/>
            <color indexed="81"/>
            <rFont val="Tahoma"/>
            <family val="2"/>
          </rPr>
          <t xml:space="preserve">V: Vacation 
</t>
        </r>
        <r>
          <rPr>
            <sz val="9"/>
            <color indexed="81"/>
            <rFont val="Tahoma"/>
            <family val="2"/>
          </rPr>
          <t xml:space="preserve">
</t>
        </r>
      </text>
    </comment>
    <comment ref="M4" authorId="0" shapeId="0" xr:uid="{36881654-8087-4E66-90E6-855E9CE7E22C}">
      <text>
        <r>
          <rPr>
            <b/>
            <sz val="9"/>
            <color indexed="81"/>
            <rFont val="Tahoma"/>
            <family val="2"/>
          </rPr>
          <t>S: Sick</t>
        </r>
      </text>
    </comment>
    <comment ref="N4" authorId="0" shapeId="0" xr:uid="{3AB04A24-C46D-4E01-998E-40B7478ABB42}">
      <text>
        <r>
          <rPr>
            <b/>
            <sz val="9"/>
            <color indexed="81"/>
            <rFont val="Tahoma"/>
            <family val="2"/>
          </rPr>
          <t>CI:</t>
        </r>
        <r>
          <rPr>
            <sz val="9"/>
            <color indexed="81"/>
            <rFont val="Tahoma"/>
            <family val="2"/>
          </rPr>
          <t xml:space="preserve"> Community Involvment
</t>
        </r>
      </text>
    </comment>
    <comment ref="O4" authorId="0" shapeId="0" xr:uid="{C1C1197E-87FD-4885-8882-9FBEE2E9DCCA}">
      <text>
        <r>
          <rPr>
            <b/>
            <sz val="9"/>
            <color indexed="81"/>
            <rFont val="Tahoma"/>
            <family val="2"/>
          </rPr>
          <t>BL: Bonus Leave</t>
        </r>
      </text>
    </comment>
    <comment ref="P4" authorId="0" shapeId="0" xr:uid="{F7DAA1E6-FEC6-43E4-AE78-5C155A079645}">
      <text>
        <r>
          <rPr>
            <b/>
            <sz val="9"/>
            <color indexed="81"/>
            <rFont val="Tahoma"/>
            <family val="2"/>
          </rPr>
          <t>H: Holiday.
When the university is closed on a holiday, mark the hours here.</t>
        </r>
      </text>
    </comment>
    <comment ref="Q4" authorId="1" shapeId="0" xr:uid="{4D5C7E2C-53AC-46F0-9FB0-A4E9469209B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72E494C8-73F1-4507-9374-59F77F9EE90D}">
      <text>
        <r>
          <rPr>
            <b/>
            <sz val="9"/>
            <color indexed="81"/>
            <rFont val="Tahoma"/>
            <family val="2"/>
          </rPr>
          <t>AM: Adverse Weather Makeup Hours
Indicate time worked that will be used to make up time taken off due to adverse weather.</t>
        </r>
      </text>
    </comment>
    <comment ref="U4" authorId="0" shapeId="0" xr:uid="{EDF51343-9377-4F94-974B-1CAE055E864F}">
      <text>
        <r>
          <rPr>
            <b/>
            <sz val="9"/>
            <color indexed="81"/>
            <rFont val="Tahoma"/>
            <family val="2"/>
          </rPr>
          <t>AP: Adverse Weather Time Not Worked</t>
        </r>
      </text>
    </comment>
    <comment ref="V4" authorId="0" shapeId="0" xr:uid="{9F393048-1F4C-4A19-B7F8-A0AF664F0034}">
      <text>
        <r>
          <rPr>
            <b/>
            <sz val="9"/>
            <color indexed="81"/>
            <rFont val="Tahoma"/>
            <family val="2"/>
          </rPr>
          <t>AWLW: Adverse Weather Leave Without Pay</t>
        </r>
      </text>
    </comment>
    <comment ref="D15" authorId="0" shapeId="0" xr:uid="{8CFADE9A-6221-4B13-971F-836642D3707C}">
      <text>
        <r>
          <rPr>
            <b/>
            <sz val="9"/>
            <color indexed="81"/>
            <rFont val="Tahoma"/>
            <family val="2"/>
          </rPr>
          <t>SP: Shift Pay</t>
        </r>
      </text>
    </comment>
    <comment ref="E15" authorId="0" shapeId="0" xr:uid="{8B772E96-DEAA-4B15-965E-3347F1AC4794}">
      <text>
        <r>
          <rPr>
            <b/>
            <sz val="9"/>
            <color indexed="81"/>
            <rFont val="Tahoma"/>
            <family val="2"/>
          </rPr>
          <t>HP: Holiday Premium Pay</t>
        </r>
      </text>
    </comment>
    <comment ref="F15" authorId="0" shapeId="0" xr:uid="{B8232E67-27D4-4EE2-9DE9-0A7DCF9E7512}">
      <text>
        <r>
          <rPr>
            <b/>
            <sz val="9"/>
            <color indexed="81"/>
            <rFont val="Tahoma"/>
            <family val="2"/>
          </rPr>
          <t>OC: On Call Hours</t>
        </r>
      </text>
    </comment>
    <comment ref="G15" authorId="0" shapeId="0" xr:uid="{C4EFA2A4-8FD3-4F03-9C27-B8B22AD756FE}">
      <text>
        <r>
          <rPr>
            <b/>
            <sz val="9"/>
            <color indexed="81"/>
            <rFont val="Tahoma"/>
            <family val="2"/>
          </rPr>
          <t xml:space="preserve">CB1.5:Call Back at 1.5
CB1.0:Call Back at 1.0
</t>
        </r>
      </text>
    </comment>
    <comment ref="I15" authorId="0" shapeId="0" xr:uid="{5ECEE441-CDDC-47B9-98FC-404445866137}">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F8431C56-811A-428B-A2D8-8ABAC6F8B585}">
      <text>
        <r>
          <rPr>
            <b/>
            <sz val="9"/>
            <color indexed="81"/>
            <rFont val="Tahoma"/>
            <family val="2"/>
          </rPr>
          <t>O: Overtime Earned</t>
        </r>
      </text>
    </comment>
    <comment ref="K15" authorId="0" shapeId="0" xr:uid="{B2A80E6E-B96C-4C63-92E5-5F3D32BF5720}">
      <text>
        <r>
          <rPr>
            <b/>
            <sz val="9"/>
            <color indexed="81"/>
            <rFont val="Tahoma"/>
            <family val="2"/>
          </rPr>
          <t>CU:Comp Time Used</t>
        </r>
      </text>
    </comment>
    <comment ref="L15" authorId="1" shapeId="0" xr:uid="{5B4FEF42-DD71-4303-ACE3-1FB80213D0AC}">
      <text>
        <r>
          <rPr>
            <b/>
            <sz val="9"/>
            <color indexed="81"/>
            <rFont val="Tahoma"/>
            <family val="2"/>
          </rPr>
          <t xml:space="preserve">V: Vacation 
</t>
        </r>
        <r>
          <rPr>
            <sz val="9"/>
            <color indexed="81"/>
            <rFont val="Tahoma"/>
            <family val="2"/>
          </rPr>
          <t xml:space="preserve">
</t>
        </r>
      </text>
    </comment>
    <comment ref="M15" authorId="0" shapeId="0" xr:uid="{E4A1D6FC-1312-4F49-98F2-BA215CF7D6E2}">
      <text>
        <r>
          <rPr>
            <b/>
            <sz val="9"/>
            <color indexed="81"/>
            <rFont val="Tahoma"/>
            <family val="2"/>
          </rPr>
          <t>S: Sick</t>
        </r>
      </text>
    </comment>
    <comment ref="N15" authorId="0" shapeId="0" xr:uid="{05E41B3B-9DB3-4DFF-A551-0582A4F63A3B}">
      <text>
        <r>
          <rPr>
            <b/>
            <sz val="9"/>
            <color indexed="81"/>
            <rFont val="Tahoma"/>
            <family val="2"/>
          </rPr>
          <t>CI:</t>
        </r>
        <r>
          <rPr>
            <sz val="9"/>
            <color indexed="81"/>
            <rFont val="Tahoma"/>
            <family val="2"/>
          </rPr>
          <t xml:space="preserve"> Community Involvment
</t>
        </r>
      </text>
    </comment>
    <comment ref="O15" authorId="0" shapeId="0" xr:uid="{F5FCDE1B-19D5-4CD3-BBD9-5E488AB42E10}">
      <text>
        <r>
          <rPr>
            <b/>
            <sz val="9"/>
            <color indexed="81"/>
            <rFont val="Tahoma"/>
            <family val="2"/>
          </rPr>
          <t>BL: Bonus Leave</t>
        </r>
      </text>
    </comment>
    <comment ref="P15" authorId="0" shapeId="0" xr:uid="{5565CCEB-DC35-4713-8F77-3F3D0241DD28}">
      <text>
        <r>
          <rPr>
            <b/>
            <sz val="9"/>
            <color indexed="81"/>
            <rFont val="Tahoma"/>
            <family val="2"/>
          </rPr>
          <t>H: Holiday.
When the university is closed on a holiday, mark the hours here.</t>
        </r>
      </text>
    </comment>
    <comment ref="Q15" authorId="1" shapeId="0" xr:uid="{1EC7E596-DC8D-49F4-B229-940894D05A4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709EC20B-D1F1-4F3B-B7E8-292761FB56D3}">
      <text>
        <r>
          <rPr>
            <b/>
            <sz val="9"/>
            <color indexed="81"/>
            <rFont val="Tahoma"/>
            <family val="2"/>
          </rPr>
          <t>AM: Adverse Weather Makeup Hours
Indicate time worked that will be used to make up time taken off due to adverse weather.</t>
        </r>
      </text>
    </comment>
    <comment ref="U15" authorId="0" shapeId="0" xr:uid="{93A6F560-F7F9-4492-B81D-E9ABB4318DE3}">
      <text>
        <r>
          <rPr>
            <b/>
            <sz val="9"/>
            <color indexed="81"/>
            <rFont val="Tahoma"/>
            <family val="2"/>
          </rPr>
          <t>AP: Adverse Weather Time Not Worked</t>
        </r>
      </text>
    </comment>
    <comment ref="V15" authorId="0" shapeId="0" xr:uid="{4D6CEFBD-25C7-49D0-9BF4-3E1603489ABA}">
      <text>
        <r>
          <rPr>
            <b/>
            <sz val="9"/>
            <color indexed="81"/>
            <rFont val="Tahoma"/>
            <family val="2"/>
          </rPr>
          <t>AWLW: Adverse Weather Leave Without Pay</t>
        </r>
      </text>
    </comment>
    <comment ref="D26" authorId="0" shapeId="0" xr:uid="{BC28CD04-1C6C-485E-844C-E1AA14623372}">
      <text>
        <r>
          <rPr>
            <b/>
            <sz val="9"/>
            <color indexed="81"/>
            <rFont val="Tahoma"/>
            <family val="2"/>
          </rPr>
          <t>SP: Shift Pay</t>
        </r>
      </text>
    </comment>
    <comment ref="E26" authorId="0" shapeId="0" xr:uid="{CF78A575-EF7B-4182-95B6-4A18BE023D48}">
      <text>
        <r>
          <rPr>
            <b/>
            <sz val="9"/>
            <color indexed="81"/>
            <rFont val="Tahoma"/>
            <family val="2"/>
          </rPr>
          <t>HP: Holiday Premium Pay</t>
        </r>
      </text>
    </comment>
    <comment ref="F26" authorId="0" shapeId="0" xr:uid="{34A346D6-4E4A-4A6A-9BB7-EC95974D95B4}">
      <text>
        <r>
          <rPr>
            <b/>
            <sz val="9"/>
            <color indexed="81"/>
            <rFont val="Tahoma"/>
            <family val="2"/>
          </rPr>
          <t>OC: On Call Hours</t>
        </r>
      </text>
    </comment>
    <comment ref="G26" authorId="0" shapeId="0" xr:uid="{E283E00A-FCEE-43D9-B404-C3B6AF0C47F3}">
      <text>
        <r>
          <rPr>
            <b/>
            <sz val="9"/>
            <color indexed="81"/>
            <rFont val="Tahoma"/>
            <family val="2"/>
          </rPr>
          <t xml:space="preserve">CB1.5:Call Back at 1.5
CB1.0:Call Back at 1.0
</t>
        </r>
      </text>
    </comment>
    <comment ref="I26" authorId="0" shapeId="0" xr:uid="{0BE63916-9B0A-47D2-9767-880D5D46DCE3}">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4634AFF2-CD33-477A-B73D-1DB752449643}">
      <text>
        <r>
          <rPr>
            <b/>
            <sz val="9"/>
            <color indexed="81"/>
            <rFont val="Tahoma"/>
            <family val="2"/>
          </rPr>
          <t>O: Overtime Earned</t>
        </r>
      </text>
    </comment>
    <comment ref="K26" authorId="0" shapeId="0" xr:uid="{B6970D84-E778-4781-9776-9B95C0D5A46D}">
      <text>
        <r>
          <rPr>
            <b/>
            <sz val="9"/>
            <color indexed="81"/>
            <rFont val="Tahoma"/>
            <family val="2"/>
          </rPr>
          <t>CU:Comp Time Used</t>
        </r>
      </text>
    </comment>
    <comment ref="L26" authorId="1" shapeId="0" xr:uid="{51473099-34FC-4C7C-AD6F-E53A1778EFA4}">
      <text>
        <r>
          <rPr>
            <b/>
            <sz val="9"/>
            <color indexed="81"/>
            <rFont val="Tahoma"/>
            <family val="2"/>
          </rPr>
          <t xml:space="preserve">V: Vacation 
</t>
        </r>
        <r>
          <rPr>
            <sz val="9"/>
            <color indexed="81"/>
            <rFont val="Tahoma"/>
            <family val="2"/>
          </rPr>
          <t xml:space="preserve">
</t>
        </r>
      </text>
    </comment>
    <comment ref="M26" authorId="0" shapeId="0" xr:uid="{6E104088-46A7-47C7-B4DD-38E63D8F0144}">
      <text>
        <r>
          <rPr>
            <b/>
            <sz val="9"/>
            <color indexed="81"/>
            <rFont val="Tahoma"/>
            <family val="2"/>
          </rPr>
          <t>S: Sick</t>
        </r>
      </text>
    </comment>
    <comment ref="N26" authorId="0" shapeId="0" xr:uid="{DC7AEDF9-678F-474D-9706-7B0E4491EF8F}">
      <text>
        <r>
          <rPr>
            <b/>
            <sz val="9"/>
            <color indexed="81"/>
            <rFont val="Tahoma"/>
            <family val="2"/>
          </rPr>
          <t>CI:</t>
        </r>
        <r>
          <rPr>
            <sz val="9"/>
            <color indexed="81"/>
            <rFont val="Tahoma"/>
            <family val="2"/>
          </rPr>
          <t xml:space="preserve"> Community Involvment
</t>
        </r>
      </text>
    </comment>
    <comment ref="O26" authorId="0" shapeId="0" xr:uid="{6F3362EF-883E-45F1-A3A5-7BB91B3EA857}">
      <text>
        <r>
          <rPr>
            <b/>
            <sz val="9"/>
            <color indexed="81"/>
            <rFont val="Tahoma"/>
            <family val="2"/>
          </rPr>
          <t>BL: Bonus Leave</t>
        </r>
      </text>
    </comment>
    <comment ref="P26" authorId="0" shapeId="0" xr:uid="{23FED4F1-C9BA-434A-A2B0-CB0720319AE4}">
      <text>
        <r>
          <rPr>
            <b/>
            <sz val="9"/>
            <color indexed="81"/>
            <rFont val="Tahoma"/>
            <family val="2"/>
          </rPr>
          <t>H: Holiday.
When the university is closed on a holiday, mark the hours here.</t>
        </r>
      </text>
    </comment>
    <comment ref="Q26" authorId="1" shapeId="0" xr:uid="{6E57B43C-8F72-461B-BD71-CCCC7B70AF1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142A46CB-8626-4ECB-B42A-09074D5F2A62}">
      <text>
        <r>
          <rPr>
            <b/>
            <sz val="9"/>
            <color indexed="81"/>
            <rFont val="Tahoma"/>
            <family val="2"/>
          </rPr>
          <t>AM: Adverse Weather Makeup Hours
Indicate time worked that will be used to make up time taken off due to adverse weather.</t>
        </r>
      </text>
    </comment>
    <comment ref="U26" authorId="0" shapeId="0" xr:uid="{775649C4-DAE9-4724-8415-2D8F14C7B839}">
      <text>
        <r>
          <rPr>
            <b/>
            <sz val="9"/>
            <color indexed="81"/>
            <rFont val="Tahoma"/>
            <family val="2"/>
          </rPr>
          <t>AP: Adverse Weather Time Not Worked</t>
        </r>
      </text>
    </comment>
    <comment ref="V26" authorId="0" shapeId="0" xr:uid="{C0DDE4D6-6CE9-467C-A0F6-86EF11A483AC}">
      <text>
        <r>
          <rPr>
            <b/>
            <sz val="9"/>
            <color indexed="81"/>
            <rFont val="Tahoma"/>
            <family val="2"/>
          </rPr>
          <t>AWLW: Adverse Weather Leave Without Pay</t>
        </r>
      </text>
    </comment>
    <comment ref="D37" authorId="0" shapeId="0" xr:uid="{056E7655-8035-4D97-A09C-2126B4BD4B69}">
      <text>
        <r>
          <rPr>
            <b/>
            <sz val="9"/>
            <color indexed="81"/>
            <rFont val="Tahoma"/>
            <family val="2"/>
          </rPr>
          <t>SP: Shift Pay</t>
        </r>
      </text>
    </comment>
    <comment ref="E37" authorId="0" shapeId="0" xr:uid="{68962365-5E7A-4E34-B635-D5B97A1B0E71}">
      <text>
        <r>
          <rPr>
            <b/>
            <sz val="9"/>
            <color indexed="81"/>
            <rFont val="Tahoma"/>
            <family val="2"/>
          </rPr>
          <t>HP: Holiday Premium Pay</t>
        </r>
      </text>
    </comment>
    <comment ref="F37" authorId="0" shapeId="0" xr:uid="{A9F1463A-345D-4CE1-8597-B254825CDC77}">
      <text>
        <r>
          <rPr>
            <b/>
            <sz val="9"/>
            <color indexed="81"/>
            <rFont val="Tahoma"/>
            <family val="2"/>
          </rPr>
          <t>OC: On Call Hours</t>
        </r>
      </text>
    </comment>
    <comment ref="G37" authorId="0" shapeId="0" xr:uid="{27C32869-41F0-46E9-9969-DF60B81BE0BB}">
      <text>
        <r>
          <rPr>
            <b/>
            <sz val="9"/>
            <color indexed="81"/>
            <rFont val="Tahoma"/>
            <family val="2"/>
          </rPr>
          <t xml:space="preserve">CB1.5:Call Back at 1.5
CB1.0:Call Back at 1.0
</t>
        </r>
      </text>
    </comment>
    <comment ref="I37" authorId="0" shapeId="0" xr:uid="{5556610F-8D40-4105-88BF-462A4B83595B}">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D23659A2-EDB8-41DC-B6BA-78FC10754F3B}">
      <text>
        <r>
          <rPr>
            <b/>
            <sz val="9"/>
            <color indexed="81"/>
            <rFont val="Tahoma"/>
            <family val="2"/>
          </rPr>
          <t>O: Overtime Earned</t>
        </r>
      </text>
    </comment>
    <comment ref="K37" authorId="0" shapeId="0" xr:uid="{4BD04292-40DF-4812-B5ED-EAE9DBE11E5A}">
      <text>
        <r>
          <rPr>
            <b/>
            <sz val="9"/>
            <color indexed="81"/>
            <rFont val="Tahoma"/>
            <family val="2"/>
          </rPr>
          <t>CU:Comp Time Used</t>
        </r>
      </text>
    </comment>
    <comment ref="L37" authorId="1" shapeId="0" xr:uid="{D5B6032C-97DA-4994-863F-A08E6EB699A5}">
      <text>
        <r>
          <rPr>
            <b/>
            <sz val="9"/>
            <color indexed="81"/>
            <rFont val="Tahoma"/>
            <family val="2"/>
          </rPr>
          <t xml:space="preserve">V: Vacation 
</t>
        </r>
        <r>
          <rPr>
            <sz val="9"/>
            <color indexed="81"/>
            <rFont val="Tahoma"/>
            <family val="2"/>
          </rPr>
          <t xml:space="preserve">
</t>
        </r>
      </text>
    </comment>
    <comment ref="M37" authorId="0" shapeId="0" xr:uid="{C2EE7F35-783A-4CAD-9726-BDC97A7F2E28}">
      <text>
        <r>
          <rPr>
            <b/>
            <sz val="9"/>
            <color indexed="81"/>
            <rFont val="Tahoma"/>
            <family val="2"/>
          </rPr>
          <t>S: Sick</t>
        </r>
      </text>
    </comment>
    <comment ref="N37" authorId="0" shapeId="0" xr:uid="{B1A878B8-5FCB-4810-90A0-D33796B7FB3B}">
      <text>
        <r>
          <rPr>
            <b/>
            <sz val="9"/>
            <color indexed="81"/>
            <rFont val="Tahoma"/>
            <family val="2"/>
          </rPr>
          <t>CI:</t>
        </r>
        <r>
          <rPr>
            <sz val="9"/>
            <color indexed="81"/>
            <rFont val="Tahoma"/>
            <family val="2"/>
          </rPr>
          <t xml:space="preserve"> Community Involvment
</t>
        </r>
      </text>
    </comment>
    <comment ref="O37" authorId="0" shapeId="0" xr:uid="{C08AB88F-0AE9-440E-8574-D91BD89A3873}">
      <text>
        <r>
          <rPr>
            <b/>
            <sz val="9"/>
            <color indexed="81"/>
            <rFont val="Tahoma"/>
            <family val="2"/>
          </rPr>
          <t>BL: Bonus Leave</t>
        </r>
      </text>
    </comment>
    <comment ref="P37" authorId="0" shapeId="0" xr:uid="{07093630-18EF-4264-8C23-5CA9C6A9630C}">
      <text>
        <r>
          <rPr>
            <b/>
            <sz val="9"/>
            <color indexed="81"/>
            <rFont val="Tahoma"/>
            <family val="2"/>
          </rPr>
          <t>H: Holiday.
When the university is closed on a holiday, mark the hours here.</t>
        </r>
      </text>
    </comment>
    <comment ref="Q37" authorId="1" shapeId="0" xr:uid="{7577D86F-AFFA-4ED8-ACE8-E53AC9D61143}">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B9589F16-7AF1-44A4-9F35-380C1325E34A}">
      <text>
        <r>
          <rPr>
            <b/>
            <sz val="9"/>
            <color indexed="81"/>
            <rFont val="Tahoma"/>
            <family val="2"/>
          </rPr>
          <t>AM: Adverse Weather Makeup Hours
Indicate time worked that will be used to make up time taken off due to adverse weather.</t>
        </r>
      </text>
    </comment>
    <comment ref="U37" authorId="0" shapeId="0" xr:uid="{6F9E95EF-CBB4-40AE-94B1-4240E8C6091B}">
      <text>
        <r>
          <rPr>
            <b/>
            <sz val="9"/>
            <color indexed="81"/>
            <rFont val="Tahoma"/>
            <family val="2"/>
          </rPr>
          <t>AP: Adverse Weather Time Not Worked</t>
        </r>
      </text>
    </comment>
    <comment ref="V37" authorId="0" shapeId="0" xr:uid="{524032A4-A54E-4902-965E-02CC709634C8}">
      <text>
        <r>
          <rPr>
            <b/>
            <sz val="9"/>
            <color indexed="81"/>
            <rFont val="Tahoma"/>
            <family val="2"/>
          </rPr>
          <t>AWLW: Adverse Weather Leave Without Pay</t>
        </r>
      </text>
    </comment>
    <comment ref="D48" authorId="0" shapeId="0" xr:uid="{2F97AEC1-7B79-4217-9B3E-6315996A5B1C}">
      <text>
        <r>
          <rPr>
            <b/>
            <sz val="9"/>
            <color indexed="81"/>
            <rFont val="Tahoma"/>
            <family val="2"/>
          </rPr>
          <t>SP: Shift Pay</t>
        </r>
      </text>
    </comment>
    <comment ref="E48" authorId="0" shapeId="0" xr:uid="{CB0BBB4C-EBC9-4FD8-96C7-4C9035BE34EF}">
      <text>
        <r>
          <rPr>
            <b/>
            <sz val="9"/>
            <color indexed="81"/>
            <rFont val="Tahoma"/>
            <family val="2"/>
          </rPr>
          <t>HP: Holiday Premium Pay</t>
        </r>
      </text>
    </comment>
    <comment ref="F48" authorId="0" shapeId="0" xr:uid="{A3C8870D-059A-4AFD-A112-65BA9BF03AD2}">
      <text>
        <r>
          <rPr>
            <b/>
            <sz val="9"/>
            <color indexed="81"/>
            <rFont val="Tahoma"/>
            <family val="2"/>
          </rPr>
          <t>OC: On Call Hours</t>
        </r>
      </text>
    </comment>
    <comment ref="G48" authorId="0" shapeId="0" xr:uid="{824EC190-D6B4-4E9F-91D0-6D8085933359}">
      <text>
        <r>
          <rPr>
            <b/>
            <sz val="9"/>
            <color indexed="81"/>
            <rFont val="Tahoma"/>
            <family val="2"/>
          </rPr>
          <t xml:space="preserve">CB1.5:Call Back at 1.5
CB1.0:Call Back at 1.0
</t>
        </r>
      </text>
    </comment>
    <comment ref="I48" authorId="0" shapeId="0" xr:uid="{DB36A9C1-1D88-4247-9F44-15DA5D4233E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BED61848-382A-467E-B781-B2584D91F48C}">
      <text>
        <r>
          <rPr>
            <b/>
            <sz val="9"/>
            <color indexed="81"/>
            <rFont val="Tahoma"/>
            <family val="2"/>
          </rPr>
          <t>O: Overtime Earned</t>
        </r>
      </text>
    </comment>
    <comment ref="K48" authorId="0" shapeId="0" xr:uid="{D28CD582-9EF3-4365-A64A-9951E6487947}">
      <text>
        <r>
          <rPr>
            <b/>
            <sz val="9"/>
            <color indexed="81"/>
            <rFont val="Tahoma"/>
            <family val="2"/>
          </rPr>
          <t>CU:Comp Time Used</t>
        </r>
      </text>
    </comment>
    <comment ref="L48" authorId="1" shapeId="0" xr:uid="{DBDCE3EC-C5D5-41B2-B428-79921364BB37}">
      <text>
        <r>
          <rPr>
            <b/>
            <sz val="9"/>
            <color indexed="81"/>
            <rFont val="Tahoma"/>
            <family val="2"/>
          </rPr>
          <t xml:space="preserve">V: Vacation 
</t>
        </r>
        <r>
          <rPr>
            <sz val="9"/>
            <color indexed="81"/>
            <rFont val="Tahoma"/>
            <family val="2"/>
          </rPr>
          <t xml:space="preserve">
</t>
        </r>
      </text>
    </comment>
    <comment ref="M48" authorId="0" shapeId="0" xr:uid="{D4EEA218-2845-4E7E-A1DD-F78DA9E9A06E}">
      <text>
        <r>
          <rPr>
            <b/>
            <sz val="9"/>
            <color indexed="81"/>
            <rFont val="Tahoma"/>
            <family val="2"/>
          </rPr>
          <t>S: Sick</t>
        </r>
      </text>
    </comment>
    <comment ref="N48" authorId="0" shapeId="0" xr:uid="{B4E8A280-0ED6-4053-9572-6033DB280567}">
      <text>
        <r>
          <rPr>
            <b/>
            <sz val="9"/>
            <color indexed="81"/>
            <rFont val="Tahoma"/>
            <family val="2"/>
          </rPr>
          <t>CI:</t>
        </r>
        <r>
          <rPr>
            <sz val="9"/>
            <color indexed="81"/>
            <rFont val="Tahoma"/>
            <family val="2"/>
          </rPr>
          <t xml:space="preserve"> Community Involvment
</t>
        </r>
      </text>
    </comment>
    <comment ref="O48" authorId="0" shapeId="0" xr:uid="{D1DE33CB-E367-408D-9072-E10DF334DD39}">
      <text>
        <r>
          <rPr>
            <b/>
            <sz val="9"/>
            <color indexed="81"/>
            <rFont val="Tahoma"/>
            <family val="2"/>
          </rPr>
          <t>BL: Bonus Leave</t>
        </r>
      </text>
    </comment>
    <comment ref="P48" authorId="0" shapeId="0" xr:uid="{907B768F-61F3-4105-8630-E8452223FF5A}">
      <text>
        <r>
          <rPr>
            <b/>
            <sz val="9"/>
            <color indexed="81"/>
            <rFont val="Tahoma"/>
            <family val="2"/>
          </rPr>
          <t>H: Holiday.
When the university is closed on a holiday, mark the hours here.</t>
        </r>
      </text>
    </comment>
    <comment ref="Q48" authorId="1" shapeId="0" xr:uid="{8FC6BB8D-440B-4963-90BB-83221952710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0F931281-A45A-4057-AE9B-ED3E2D4ECDAB}">
      <text>
        <r>
          <rPr>
            <b/>
            <sz val="9"/>
            <color indexed="81"/>
            <rFont val="Tahoma"/>
            <family val="2"/>
          </rPr>
          <t>AM: Adverse Weather Makeup Hours
Indicate time worked that will be used to make up time taken off due to adverse weather.</t>
        </r>
      </text>
    </comment>
    <comment ref="U48" authorId="0" shapeId="0" xr:uid="{A7E84871-E60C-4B49-B062-77C22BFCA45C}">
      <text>
        <r>
          <rPr>
            <b/>
            <sz val="9"/>
            <color indexed="81"/>
            <rFont val="Tahoma"/>
            <family val="2"/>
          </rPr>
          <t>AP: Adverse Weather Time Not Worked</t>
        </r>
      </text>
    </comment>
    <comment ref="V48" authorId="0" shapeId="0" xr:uid="{6626346A-E2BB-43B1-A224-94167B4314F9}">
      <text>
        <r>
          <rPr>
            <b/>
            <sz val="9"/>
            <color indexed="81"/>
            <rFont val="Tahoma"/>
            <family val="2"/>
          </rPr>
          <t>AWLW: Adverse Weather Leave Without Pay</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D15E94D3-B6F2-45DA-BD7A-5CBAC4B99B93}">
      <text>
        <r>
          <rPr>
            <b/>
            <sz val="9"/>
            <color indexed="81"/>
            <rFont val="Tahoma"/>
            <family val="2"/>
          </rPr>
          <t>SP: Shift Pay</t>
        </r>
      </text>
    </comment>
    <comment ref="E4" authorId="0" shapeId="0" xr:uid="{29DF29F7-0D66-44E5-ABD2-BAB5B0F555C0}">
      <text>
        <r>
          <rPr>
            <b/>
            <sz val="9"/>
            <color indexed="81"/>
            <rFont val="Tahoma"/>
            <family val="2"/>
          </rPr>
          <t>HP: Holiday Premium Pay</t>
        </r>
      </text>
    </comment>
    <comment ref="F4" authorId="0" shapeId="0" xr:uid="{84AA503E-C733-4258-BDE6-3CC3C7FF2EF3}">
      <text>
        <r>
          <rPr>
            <b/>
            <sz val="9"/>
            <color indexed="81"/>
            <rFont val="Tahoma"/>
            <family val="2"/>
          </rPr>
          <t>OC: On Call Hours</t>
        </r>
      </text>
    </comment>
    <comment ref="G4" authorId="0" shapeId="0" xr:uid="{B032FD88-E85C-4FF6-86A5-FBFE67A5C8D1}">
      <text>
        <r>
          <rPr>
            <b/>
            <sz val="9"/>
            <color indexed="81"/>
            <rFont val="Tahoma"/>
            <family val="2"/>
          </rPr>
          <t xml:space="preserve">CB1.5:Call Back at 1.5
CB1.0:Call Back at 1.0
</t>
        </r>
      </text>
    </comment>
    <comment ref="I4" authorId="0" shapeId="0" xr:uid="{34168B74-2887-4BD8-A4F0-DF973A15B511}">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F06C3DDE-B05E-4DDE-8B61-F2AE913C9017}">
      <text>
        <r>
          <rPr>
            <b/>
            <sz val="9"/>
            <color indexed="81"/>
            <rFont val="Tahoma"/>
            <family val="2"/>
          </rPr>
          <t>O: Overtime Earned</t>
        </r>
      </text>
    </comment>
    <comment ref="K4" authorId="0" shapeId="0" xr:uid="{ED8DD058-8D09-4946-BA84-3D6A0FC36417}">
      <text>
        <r>
          <rPr>
            <b/>
            <sz val="9"/>
            <color indexed="81"/>
            <rFont val="Tahoma"/>
            <family val="2"/>
          </rPr>
          <t>CU:Comp Time Used</t>
        </r>
      </text>
    </comment>
    <comment ref="L4" authorId="1" shapeId="0" xr:uid="{51F11395-D867-4884-9898-BDEFDAF9BCDE}">
      <text>
        <r>
          <rPr>
            <b/>
            <sz val="9"/>
            <color indexed="81"/>
            <rFont val="Tahoma"/>
            <family val="2"/>
          </rPr>
          <t xml:space="preserve">V: Vacation 
</t>
        </r>
        <r>
          <rPr>
            <sz val="9"/>
            <color indexed="81"/>
            <rFont val="Tahoma"/>
            <family val="2"/>
          </rPr>
          <t xml:space="preserve">
</t>
        </r>
      </text>
    </comment>
    <comment ref="M4" authorId="0" shapeId="0" xr:uid="{E2CFA379-8C75-4384-A2C2-0DD80054E854}">
      <text>
        <r>
          <rPr>
            <b/>
            <sz val="9"/>
            <color indexed="81"/>
            <rFont val="Tahoma"/>
            <family val="2"/>
          </rPr>
          <t>S: Sick</t>
        </r>
      </text>
    </comment>
    <comment ref="N4" authorId="0" shapeId="0" xr:uid="{FD631831-E7E5-4935-887E-8506DC7F0528}">
      <text>
        <r>
          <rPr>
            <b/>
            <sz val="9"/>
            <color indexed="81"/>
            <rFont val="Tahoma"/>
            <family val="2"/>
          </rPr>
          <t>CI:</t>
        </r>
        <r>
          <rPr>
            <sz val="9"/>
            <color indexed="81"/>
            <rFont val="Tahoma"/>
            <family val="2"/>
          </rPr>
          <t xml:space="preserve"> Community Involvment
</t>
        </r>
      </text>
    </comment>
    <comment ref="O4" authorId="0" shapeId="0" xr:uid="{8FBACF98-BCFC-4249-B15E-023EB5E2E3C9}">
      <text>
        <r>
          <rPr>
            <b/>
            <sz val="9"/>
            <color indexed="81"/>
            <rFont val="Tahoma"/>
            <family val="2"/>
          </rPr>
          <t>BL: Bonus Leave</t>
        </r>
      </text>
    </comment>
    <comment ref="P4" authorId="0" shapeId="0" xr:uid="{EC3869E1-2A00-4B41-9606-E61088EF00A6}">
      <text>
        <r>
          <rPr>
            <b/>
            <sz val="9"/>
            <color indexed="81"/>
            <rFont val="Tahoma"/>
            <family val="2"/>
          </rPr>
          <t>H: Holiday.
When the university is closed on a holiday, mark the hours here.</t>
        </r>
      </text>
    </comment>
    <comment ref="Q4" authorId="1" shapeId="0" xr:uid="{99D07C05-C273-4077-B4E2-CC9A3D876568}">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512D7A5A-3304-4CE0-8CB7-14690B023F9E}">
      <text>
        <r>
          <rPr>
            <b/>
            <sz val="9"/>
            <color indexed="81"/>
            <rFont val="Tahoma"/>
            <family val="2"/>
          </rPr>
          <t>AM: Adverse Weather Makeup Hours
Indicate time worked that will be used to make up time taken off due to adverse weather.</t>
        </r>
      </text>
    </comment>
    <comment ref="U4" authorId="0" shapeId="0" xr:uid="{3F8CC398-75A1-403B-BE2D-B5AC15257C72}">
      <text>
        <r>
          <rPr>
            <b/>
            <sz val="9"/>
            <color indexed="81"/>
            <rFont val="Tahoma"/>
            <family val="2"/>
          </rPr>
          <t>AP: Adverse Weather Time Not Worked</t>
        </r>
      </text>
    </comment>
    <comment ref="V4" authorId="0" shapeId="0" xr:uid="{D570B362-5B47-445E-8386-993B67D98D59}">
      <text>
        <r>
          <rPr>
            <b/>
            <sz val="9"/>
            <color indexed="81"/>
            <rFont val="Tahoma"/>
            <family val="2"/>
          </rPr>
          <t>AWLW: Adverse Weather Leave Without Pay</t>
        </r>
      </text>
    </comment>
    <comment ref="D15" authorId="0" shapeId="0" xr:uid="{C8269403-029F-479C-A96F-885AD8E73809}">
      <text>
        <r>
          <rPr>
            <b/>
            <sz val="9"/>
            <color indexed="81"/>
            <rFont val="Tahoma"/>
            <family val="2"/>
          </rPr>
          <t>SP: Shift Pay</t>
        </r>
      </text>
    </comment>
    <comment ref="E15" authorId="0" shapeId="0" xr:uid="{A4A66D9E-0C42-47D0-B30E-2ADEDD828C84}">
      <text>
        <r>
          <rPr>
            <b/>
            <sz val="9"/>
            <color indexed="81"/>
            <rFont val="Tahoma"/>
            <family val="2"/>
          </rPr>
          <t>HP: Holiday Premium Pay</t>
        </r>
      </text>
    </comment>
    <comment ref="F15" authorId="0" shapeId="0" xr:uid="{0D149848-B774-474F-ABD3-9148F3C47EBA}">
      <text>
        <r>
          <rPr>
            <b/>
            <sz val="9"/>
            <color indexed="81"/>
            <rFont val="Tahoma"/>
            <family val="2"/>
          </rPr>
          <t>OC: On Call Hours</t>
        </r>
      </text>
    </comment>
    <comment ref="G15" authorId="0" shapeId="0" xr:uid="{F6B4FD4C-DAA7-4469-90BE-0F1AEB9F5211}">
      <text>
        <r>
          <rPr>
            <b/>
            <sz val="9"/>
            <color indexed="81"/>
            <rFont val="Tahoma"/>
            <family val="2"/>
          </rPr>
          <t xml:space="preserve">CB1.5:Call Back at 1.5
CB1.0:Call Back at 1.0
</t>
        </r>
      </text>
    </comment>
    <comment ref="I15" authorId="0" shapeId="0" xr:uid="{FC2A1B9E-9996-46EC-8F9D-123AB37B5762}">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092852DC-2CEB-49B5-AFC3-A4BFEE220A93}">
      <text>
        <r>
          <rPr>
            <b/>
            <sz val="9"/>
            <color indexed="81"/>
            <rFont val="Tahoma"/>
            <family val="2"/>
          </rPr>
          <t>O: Overtime Earned</t>
        </r>
      </text>
    </comment>
    <comment ref="K15" authorId="0" shapeId="0" xr:uid="{CDD3B3CF-3E81-4488-8D9C-03A4F991BCAA}">
      <text>
        <r>
          <rPr>
            <b/>
            <sz val="9"/>
            <color indexed="81"/>
            <rFont val="Tahoma"/>
            <family val="2"/>
          </rPr>
          <t>CU:Comp Time Used</t>
        </r>
      </text>
    </comment>
    <comment ref="L15" authorId="1" shapeId="0" xr:uid="{C7D20CC3-FE8A-401D-8345-2FFD8A2D390C}">
      <text>
        <r>
          <rPr>
            <b/>
            <sz val="9"/>
            <color indexed="81"/>
            <rFont val="Tahoma"/>
            <family val="2"/>
          </rPr>
          <t xml:space="preserve">V: Vacation 
</t>
        </r>
        <r>
          <rPr>
            <sz val="9"/>
            <color indexed="81"/>
            <rFont val="Tahoma"/>
            <family val="2"/>
          </rPr>
          <t xml:space="preserve">
</t>
        </r>
      </text>
    </comment>
    <comment ref="M15" authorId="0" shapeId="0" xr:uid="{70112D6B-4BBB-4A6D-B0AE-37B6BC0F0AFC}">
      <text>
        <r>
          <rPr>
            <b/>
            <sz val="9"/>
            <color indexed="81"/>
            <rFont val="Tahoma"/>
            <family val="2"/>
          </rPr>
          <t>S: Sick</t>
        </r>
      </text>
    </comment>
    <comment ref="N15" authorId="0" shapeId="0" xr:uid="{CD88BAA8-8094-421E-8A3F-3335F0C5E94F}">
      <text>
        <r>
          <rPr>
            <b/>
            <sz val="9"/>
            <color indexed="81"/>
            <rFont val="Tahoma"/>
            <family val="2"/>
          </rPr>
          <t>CI:</t>
        </r>
        <r>
          <rPr>
            <sz val="9"/>
            <color indexed="81"/>
            <rFont val="Tahoma"/>
            <family val="2"/>
          </rPr>
          <t xml:space="preserve"> Community Involvment
</t>
        </r>
      </text>
    </comment>
    <comment ref="O15" authorId="0" shapeId="0" xr:uid="{3BF09DEA-C20C-497D-9711-43408AEE7B6C}">
      <text>
        <r>
          <rPr>
            <b/>
            <sz val="9"/>
            <color indexed="81"/>
            <rFont val="Tahoma"/>
            <family val="2"/>
          </rPr>
          <t>BL: Bonus Leave</t>
        </r>
      </text>
    </comment>
    <comment ref="P15" authorId="0" shapeId="0" xr:uid="{E3EAF508-1157-4E36-9DE0-000AC4053DCF}">
      <text>
        <r>
          <rPr>
            <b/>
            <sz val="9"/>
            <color indexed="81"/>
            <rFont val="Tahoma"/>
            <family val="2"/>
          </rPr>
          <t>H: Holiday.
When the university is closed on a holiday, mark the hours here.</t>
        </r>
      </text>
    </comment>
    <comment ref="Q15" authorId="1" shapeId="0" xr:uid="{8BA85253-1FD4-4BD2-8D79-CD92A002C73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D6AA2D13-C2DA-4778-9D4A-B455F41EAE15}">
      <text>
        <r>
          <rPr>
            <b/>
            <sz val="9"/>
            <color indexed="81"/>
            <rFont val="Tahoma"/>
            <family val="2"/>
          </rPr>
          <t>AM: Adverse Weather Makeup Hours
Indicate time worked that will be used to make up time taken off due to adverse weather.</t>
        </r>
      </text>
    </comment>
    <comment ref="U15" authorId="0" shapeId="0" xr:uid="{69D6B81C-CF47-4F42-9711-E9A632C99D5E}">
      <text>
        <r>
          <rPr>
            <b/>
            <sz val="9"/>
            <color indexed="81"/>
            <rFont val="Tahoma"/>
            <family val="2"/>
          </rPr>
          <t>AP: Adverse Weather Time Not Worked</t>
        </r>
      </text>
    </comment>
    <comment ref="V15" authorId="0" shapeId="0" xr:uid="{DE572695-9126-4B30-AAAD-0252CA3EF21A}">
      <text>
        <r>
          <rPr>
            <b/>
            <sz val="9"/>
            <color indexed="81"/>
            <rFont val="Tahoma"/>
            <family val="2"/>
          </rPr>
          <t>AWLW: Adverse Weather Leave Without Pay</t>
        </r>
      </text>
    </comment>
    <comment ref="D26" authorId="0" shapeId="0" xr:uid="{EF8666B4-0E03-43FD-A368-307DBF3F1B7F}">
      <text>
        <r>
          <rPr>
            <b/>
            <sz val="9"/>
            <color indexed="81"/>
            <rFont val="Tahoma"/>
            <family val="2"/>
          </rPr>
          <t>SP: Shift Pay</t>
        </r>
      </text>
    </comment>
    <comment ref="E26" authorId="0" shapeId="0" xr:uid="{0002FBF2-7351-4630-A997-116B7A562289}">
      <text>
        <r>
          <rPr>
            <b/>
            <sz val="9"/>
            <color indexed="81"/>
            <rFont val="Tahoma"/>
            <family val="2"/>
          </rPr>
          <t>HP: Holiday Premium Pay</t>
        </r>
      </text>
    </comment>
    <comment ref="F26" authorId="0" shapeId="0" xr:uid="{0C547B8B-52CF-45EB-83DF-84A0A1CA864F}">
      <text>
        <r>
          <rPr>
            <b/>
            <sz val="9"/>
            <color indexed="81"/>
            <rFont val="Tahoma"/>
            <family val="2"/>
          </rPr>
          <t>OC: On Call Hours</t>
        </r>
      </text>
    </comment>
    <comment ref="G26" authorId="0" shapeId="0" xr:uid="{CE078DA3-FC4D-4D07-BC1D-7C9CE5E65706}">
      <text>
        <r>
          <rPr>
            <b/>
            <sz val="9"/>
            <color indexed="81"/>
            <rFont val="Tahoma"/>
            <family val="2"/>
          </rPr>
          <t xml:space="preserve">CB1.5:Call Back at 1.5
CB1.0:Call Back at 1.0
</t>
        </r>
      </text>
    </comment>
    <comment ref="I26" authorId="0" shapeId="0" xr:uid="{429EAF03-DAAC-4E57-925E-1DB3BAD3926F}">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92E7D335-998B-4532-9886-9CB8964B9F8E}">
      <text>
        <r>
          <rPr>
            <b/>
            <sz val="9"/>
            <color indexed="81"/>
            <rFont val="Tahoma"/>
            <family val="2"/>
          </rPr>
          <t>O: Overtime Earned</t>
        </r>
      </text>
    </comment>
    <comment ref="K26" authorId="0" shapeId="0" xr:uid="{B0FCE650-E203-4F20-AA71-AF755454E52D}">
      <text>
        <r>
          <rPr>
            <b/>
            <sz val="9"/>
            <color indexed="81"/>
            <rFont val="Tahoma"/>
            <family val="2"/>
          </rPr>
          <t>CU:Comp Time Used</t>
        </r>
      </text>
    </comment>
    <comment ref="L26" authorId="1" shapeId="0" xr:uid="{67A29C17-0F53-4681-B67F-FEE756E56836}">
      <text>
        <r>
          <rPr>
            <b/>
            <sz val="9"/>
            <color indexed="81"/>
            <rFont val="Tahoma"/>
            <family val="2"/>
          </rPr>
          <t xml:space="preserve">V: Vacation 
</t>
        </r>
        <r>
          <rPr>
            <sz val="9"/>
            <color indexed="81"/>
            <rFont val="Tahoma"/>
            <family val="2"/>
          </rPr>
          <t xml:space="preserve">
</t>
        </r>
      </text>
    </comment>
    <comment ref="M26" authorId="0" shapeId="0" xr:uid="{3E7F628B-E99B-4831-9E52-1653F45ADEAE}">
      <text>
        <r>
          <rPr>
            <b/>
            <sz val="9"/>
            <color indexed="81"/>
            <rFont val="Tahoma"/>
            <family val="2"/>
          </rPr>
          <t>S: Sick</t>
        </r>
      </text>
    </comment>
    <comment ref="N26" authorId="0" shapeId="0" xr:uid="{C1937B2A-5294-4A27-9A96-F816751C3622}">
      <text>
        <r>
          <rPr>
            <b/>
            <sz val="9"/>
            <color indexed="81"/>
            <rFont val="Tahoma"/>
            <family val="2"/>
          </rPr>
          <t>CI:</t>
        </r>
        <r>
          <rPr>
            <sz val="9"/>
            <color indexed="81"/>
            <rFont val="Tahoma"/>
            <family val="2"/>
          </rPr>
          <t xml:space="preserve"> Community Involvment
</t>
        </r>
      </text>
    </comment>
    <comment ref="O26" authorId="0" shapeId="0" xr:uid="{333FE171-06A9-40EB-8134-E26240A2E387}">
      <text>
        <r>
          <rPr>
            <b/>
            <sz val="9"/>
            <color indexed="81"/>
            <rFont val="Tahoma"/>
            <family val="2"/>
          </rPr>
          <t>BL: Bonus Leave</t>
        </r>
      </text>
    </comment>
    <comment ref="P26" authorId="0" shapeId="0" xr:uid="{B329F61B-3F72-4EED-A0EC-EF0A517A8900}">
      <text>
        <r>
          <rPr>
            <b/>
            <sz val="9"/>
            <color indexed="81"/>
            <rFont val="Tahoma"/>
            <family val="2"/>
          </rPr>
          <t>H: Holiday.
When the university is closed on a holiday, mark the hours here.</t>
        </r>
      </text>
    </comment>
    <comment ref="Q26" authorId="1" shapeId="0" xr:uid="{2F52A250-8DEA-4B9C-B903-1802895018B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2E74F32C-ADC2-4A2A-9C12-293409304A17}">
      <text>
        <r>
          <rPr>
            <b/>
            <sz val="9"/>
            <color indexed="81"/>
            <rFont val="Tahoma"/>
            <family val="2"/>
          </rPr>
          <t>AM: Adverse Weather Makeup Hours
Indicate time worked that will be used to make up time taken off due to adverse weather.</t>
        </r>
      </text>
    </comment>
    <comment ref="U26" authorId="0" shapeId="0" xr:uid="{B3DD0292-7A8B-438E-960D-4E66B06DFEF1}">
      <text>
        <r>
          <rPr>
            <b/>
            <sz val="9"/>
            <color indexed="81"/>
            <rFont val="Tahoma"/>
            <family val="2"/>
          </rPr>
          <t>AP: Adverse Weather Time Not Worked</t>
        </r>
      </text>
    </comment>
    <comment ref="V26" authorId="0" shapeId="0" xr:uid="{9B524197-3A20-47A2-8197-200D69C0177F}">
      <text>
        <r>
          <rPr>
            <b/>
            <sz val="9"/>
            <color indexed="81"/>
            <rFont val="Tahoma"/>
            <family val="2"/>
          </rPr>
          <t>AWLW: Adverse Weather Leave Without Pay</t>
        </r>
      </text>
    </comment>
    <comment ref="D37" authorId="0" shapeId="0" xr:uid="{13D675FF-A9EB-4441-8527-E507C80511F4}">
      <text>
        <r>
          <rPr>
            <b/>
            <sz val="9"/>
            <color indexed="81"/>
            <rFont val="Tahoma"/>
            <family val="2"/>
          </rPr>
          <t>SP: Shift Pay</t>
        </r>
      </text>
    </comment>
    <comment ref="E37" authorId="0" shapeId="0" xr:uid="{53F93CB9-8819-4DB7-AD32-780D4A9B6013}">
      <text>
        <r>
          <rPr>
            <b/>
            <sz val="9"/>
            <color indexed="81"/>
            <rFont val="Tahoma"/>
            <family val="2"/>
          </rPr>
          <t>HP: Holiday Premium Pay</t>
        </r>
      </text>
    </comment>
    <comment ref="F37" authorId="0" shapeId="0" xr:uid="{AC47071C-AE7B-490A-A3FC-C2C0EC15D798}">
      <text>
        <r>
          <rPr>
            <b/>
            <sz val="9"/>
            <color indexed="81"/>
            <rFont val="Tahoma"/>
            <family val="2"/>
          </rPr>
          <t>OC: On Call Hours</t>
        </r>
      </text>
    </comment>
    <comment ref="G37" authorId="0" shapeId="0" xr:uid="{BA269CB9-0979-4BD2-8FF1-DD6B35F1E6E3}">
      <text>
        <r>
          <rPr>
            <b/>
            <sz val="9"/>
            <color indexed="81"/>
            <rFont val="Tahoma"/>
            <family val="2"/>
          </rPr>
          <t xml:space="preserve">CB1.5:Call Back at 1.5
CB1.0:Call Back at 1.0
</t>
        </r>
      </text>
    </comment>
    <comment ref="I37" authorId="0" shapeId="0" xr:uid="{E6D67F05-135E-42B0-A3A8-F7ADD1BD89C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34367424-F57F-46A4-9470-3656A1771799}">
      <text>
        <r>
          <rPr>
            <b/>
            <sz val="9"/>
            <color indexed="81"/>
            <rFont val="Tahoma"/>
            <family val="2"/>
          </rPr>
          <t>O: Overtime Earned</t>
        </r>
      </text>
    </comment>
    <comment ref="K37" authorId="0" shapeId="0" xr:uid="{720F920A-560C-48C8-9B3F-B97FA8493426}">
      <text>
        <r>
          <rPr>
            <b/>
            <sz val="9"/>
            <color indexed="81"/>
            <rFont val="Tahoma"/>
            <family val="2"/>
          </rPr>
          <t>CU:Comp Time Used</t>
        </r>
      </text>
    </comment>
    <comment ref="L37" authorId="1" shapeId="0" xr:uid="{816368F6-6A7F-41D8-8F7F-29ECE4FB4802}">
      <text>
        <r>
          <rPr>
            <b/>
            <sz val="9"/>
            <color indexed="81"/>
            <rFont val="Tahoma"/>
            <family val="2"/>
          </rPr>
          <t xml:space="preserve">V: Vacation 
</t>
        </r>
        <r>
          <rPr>
            <sz val="9"/>
            <color indexed="81"/>
            <rFont val="Tahoma"/>
            <family val="2"/>
          </rPr>
          <t xml:space="preserve">
</t>
        </r>
      </text>
    </comment>
    <comment ref="M37" authorId="0" shapeId="0" xr:uid="{E5D1B2B7-E2A7-4307-8B50-E743DB268F39}">
      <text>
        <r>
          <rPr>
            <b/>
            <sz val="9"/>
            <color indexed="81"/>
            <rFont val="Tahoma"/>
            <family val="2"/>
          </rPr>
          <t>S: Sick</t>
        </r>
      </text>
    </comment>
    <comment ref="N37" authorId="0" shapeId="0" xr:uid="{EB0BAE95-D996-4A7B-A046-503EB5A5C8A1}">
      <text>
        <r>
          <rPr>
            <b/>
            <sz val="9"/>
            <color indexed="81"/>
            <rFont val="Tahoma"/>
            <family val="2"/>
          </rPr>
          <t>CI:</t>
        </r>
        <r>
          <rPr>
            <sz val="9"/>
            <color indexed="81"/>
            <rFont val="Tahoma"/>
            <family val="2"/>
          </rPr>
          <t xml:space="preserve"> Community Involvment
</t>
        </r>
      </text>
    </comment>
    <comment ref="O37" authorId="0" shapeId="0" xr:uid="{AE2BA85F-068D-4E57-BA52-623C0ED74960}">
      <text>
        <r>
          <rPr>
            <b/>
            <sz val="9"/>
            <color indexed="81"/>
            <rFont val="Tahoma"/>
            <family val="2"/>
          </rPr>
          <t>BL: Bonus Leave</t>
        </r>
      </text>
    </comment>
    <comment ref="P37" authorId="0" shapeId="0" xr:uid="{11D994D4-38D4-4F2A-B54E-0FBEF8416E26}">
      <text>
        <r>
          <rPr>
            <b/>
            <sz val="9"/>
            <color indexed="81"/>
            <rFont val="Tahoma"/>
            <family val="2"/>
          </rPr>
          <t>H: Holiday.
When the university is closed on a holiday, mark the hours here.</t>
        </r>
      </text>
    </comment>
    <comment ref="Q37" authorId="1" shapeId="0" xr:uid="{9ECDA99A-43F4-40F4-ACA8-B156FE631FC8}">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834CD060-7CDC-44C1-9299-D4ED2EA4548D}">
      <text>
        <r>
          <rPr>
            <b/>
            <sz val="9"/>
            <color indexed="81"/>
            <rFont val="Tahoma"/>
            <family val="2"/>
          </rPr>
          <t>AM: Adverse Weather Makeup Hours
Indicate time worked that will be used to make up time taken off due to adverse weather.</t>
        </r>
      </text>
    </comment>
    <comment ref="U37" authorId="0" shapeId="0" xr:uid="{027A986B-DC49-4CDE-9DE3-B26C82840C0B}">
      <text>
        <r>
          <rPr>
            <b/>
            <sz val="9"/>
            <color indexed="81"/>
            <rFont val="Tahoma"/>
            <family val="2"/>
          </rPr>
          <t>AP: Adverse Weather Time Not Worked</t>
        </r>
      </text>
    </comment>
    <comment ref="V37" authorId="0" shapeId="0" xr:uid="{C17C8C4C-2129-4CB1-9090-23B8D7D7D015}">
      <text>
        <r>
          <rPr>
            <b/>
            <sz val="9"/>
            <color indexed="81"/>
            <rFont val="Tahoma"/>
            <family val="2"/>
          </rPr>
          <t>AWLW: Adverse Weather Leave Without Pay</t>
        </r>
      </text>
    </comment>
    <comment ref="D48" authorId="0" shapeId="0" xr:uid="{2BB0EDB4-67AC-4A92-8A98-5E2C76C12028}">
      <text>
        <r>
          <rPr>
            <b/>
            <sz val="9"/>
            <color indexed="81"/>
            <rFont val="Tahoma"/>
            <family val="2"/>
          </rPr>
          <t>SP: Shift Pay</t>
        </r>
      </text>
    </comment>
    <comment ref="E48" authorId="0" shapeId="0" xr:uid="{A10ABC0E-868A-44D5-AFE6-A1C5A1409B73}">
      <text>
        <r>
          <rPr>
            <b/>
            <sz val="9"/>
            <color indexed="81"/>
            <rFont val="Tahoma"/>
            <family val="2"/>
          </rPr>
          <t>HP: Holiday Premium Pay</t>
        </r>
      </text>
    </comment>
    <comment ref="F48" authorId="0" shapeId="0" xr:uid="{BFE15A27-DE24-4E0A-B23B-C85F3A7B0690}">
      <text>
        <r>
          <rPr>
            <b/>
            <sz val="9"/>
            <color indexed="81"/>
            <rFont val="Tahoma"/>
            <family val="2"/>
          </rPr>
          <t>OC: On Call Hours</t>
        </r>
      </text>
    </comment>
    <comment ref="G48" authorId="0" shapeId="0" xr:uid="{47554A9C-AC15-4070-B4AA-792F3A00E5E5}">
      <text>
        <r>
          <rPr>
            <b/>
            <sz val="9"/>
            <color indexed="81"/>
            <rFont val="Tahoma"/>
            <family val="2"/>
          </rPr>
          <t xml:space="preserve">CB1.5:Call Back at 1.5
CB1.0:Call Back at 1.0
</t>
        </r>
      </text>
    </comment>
    <comment ref="I48" authorId="0" shapeId="0" xr:uid="{CBAFA49D-72E7-48FF-9846-ACD89327883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1470BAF1-19EC-4CBD-8409-C1B6FB829DDE}">
      <text>
        <r>
          <rPr>
            <b/>
            <sz val="9"/>
            <color indexed="81"/>
            <rFont val="Tahoma"/>
            <family val="2"/>
          </rPr>
          <t>O: Overtime Earned</t>
        </r>
      </text>
    </comment>
    <comment ref="K48" authorId="0" shapeId="0" xr:uid="{231550D6-5132-49E4-84B4-B8AB7E2E7C45}">
      <text>
        <r>
          <rPr>
            <b/>
            <sz val="9"/>
            <color indexed="81"/>
            <rFont val="Tahoma"/>
            <family val="2"/>
          </rPr>
          <t>CU:Comp Time Used</t>
        </r>
      </text>
    </comment>
    <comment ref="L48" authorId="1" shapeId="0" xr:uid="{0433B5EB-E6FF-4BB2-885B-46763574D0C1}">
      <text>
        <r>
          <rPr>
            <b/>
            <sz val="9"/>
            <color indexed="81"/>
            <rFont val="Tahoma"/>
            <family val="2"/>
          </rPr>
          <t xml:space="preserve">V: Vacation 
</t>
        </r>
        <r>
          <rPr>
            <sz val="9"/>
            <color indexed="81"/>
            <rFont val="Tahoma"/>
            <family val="2"/>
          </rPr>
          <t xml:space="preserve">
</t>
        </r>
      </text>
    </comment>
    <comment ref="M48" authorId="0" shapeId="0" xr:uid="{BCECFC19-8851-4F12-A51D-44B0C872F9F5}">
      <text>
        <r>
          <rPr>
            <b/>
            <sz val="9"/>
            <color indexed="81"/>
            <rFont val="Tahoma"/>
            <family val="2"/>
          </rPr>
          <t>S: Sick</t>
        </r>
      </text>
    </comment>
    <comment ref="N48" authorId="0" shapeId="0" xr:uid="{01542D45-7693-40DD-A25B-A1186EF916EF}">
      <text>
        <r>
          <rPr>
            <b/>
            <sz val="9"/>
            <color indexed="81"/>
            <rFont val="Tahoma"/>
            <family val="2"/>
          </rPr>
          <t>CI:</t>
        </r>
        <r>
          <rPr>
            <sz val="9"/>
            <color indexed="81"/>
            <rFont val="Tahoma"/>
            <family val="2"/>
          </rPr>
          <t xml:space="preserve"> Community Involvment
</t>
        </r>
      </text>
    </comment>
    <comment ref="O48" authorId="0" shapeId="0" xr:uid="{4E6FAE98-44FE-4F72-AD96-46EB61CB7A6D}">
      <text>
        <r>
          <rPr>
            <b/>
            <sz val="9"/>
            <color indexed="81"/>
            <rFont val="Tahoma"/>
            <family val="2"/>
          </rPr>
          <t>BL: Bonus Leave</t>
        </r>
      </text>
    </comment>
    <comment ref="P48" authorId="0" shapeId="0" xr:uid="{47A6066D-FECC-461C-88A2-E2BA7CA8AD96}">
      <text>
        <r>
          <rPr>
            <b/>
            <sz val="9"/>
            <color indexed="81"/>
            <rFont val="Tahoma"/>
            <family val="2"/>
          </rPr>
          <t>H: Holiday.
When the university is closed on a holiday, mark the hours here.</t>
        </r>
      </text>
    </comment>
    <comment ref="Q48" authorId="1" shapeId="0" xr:uid="{85E9CD4D-6BB1-4A4D-843B-E5F741EFF79B}">
      <text>
        <r>
          <rPr>
            <b/>
            <sz val="9"/>
            <color indexed="81"/>
            <rFont val="Tahoma"/>
            <family val="2"/>
          </rPr>
          <t>LW: LWOP
DR: Disaster Relief
M: Military
CL: Civil Leave
AL: Annual Special Leave
SALB: Annual Special Leave Bonus
EC: Emergency Closure
PPL: Paid Parental Leave
CSAL1:COVID-19 Special Administrative Leave - Childcare
CSAL2:COVID-19 Special Administrative Leave - Sick/Eldercare
CSAL3:COVID-19 Special Administrative Leave - Unable to Telework</t>
        </r>
      </text>
    </comment>
    <comment ref="T48" authorId="0" shapeId="0" xr:uid="{55448291-D791-4FA2-B400-65BF7F0DD1BA}">
      <text>
        <r>
          <rPr>
            <b/>
            <sz val="9"/>
            <color indexed="81"/>
            <rFont val="Tahoma"/>
            <family val="2"/>
          </rPr>
          <t>AM: Adverse Weather Makeup Hours
Indicate time worked that will be used to make up time taken off due to adverse weather.</t>
        </r>
      </text>
    </comment>
    <comment ref="U48" authorId="0" shapeId="0" xr:uid="{4248B6A4-1E56-4F3B-9949-EBB1C2B52B8E}">
      <text>
        <r>
          <rPr>
            <b/>
            <sz val="9"/>
            <color indexed="81"/>
            <rFont val="Tahoma"/>
            <family val="2"/>
          </rPr>
          <t>AP: Adverse Weather Time Not Worked</t>
        </r>
      </text>
    </comment>
    <comment ref="V48" authorId="0" shapeId="0" xr:uid="{730FF9F6-AC42-46B6-81CE-334C9B40CABF}">
      <text>
        <r>
          <rPr>
            <b/>
            <sz val="9"/>
            <color indexed="81"/>
            <rFont val="Tahoma"/>
            <family val="2"/>
          </rPr>
          <t>AWLW: Adverse Weather Leave Without Pay</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69FE74BD-F884-4899-863B-33A9ADB98A8D}">
      <text>
        <r>
          <rPr>
            <b/>
            <sz val="9"/>
            <color indexed="81"/>
            <rFont val="Tahoma"/>
            <family val="2"/>
          </rPr>
          <t>SP: Shift Pay</t>
        </r>
      </text>
    </comment>
    <comment ref="E4" authorId="0" shapeId="0" xr:uid="{D9051573-4A63-4455-9F41-533FE3187D0B}">
      <text>
        <r>
          <rPr>
            <b/>
            <sz val="9"/>
            <color indexed="81"/>
            <rFont val="Tahoma"/>
            <family val="2"/>
          </rPr>
          <t>HP: Holiday Premium Pay</t>
        </r>
      </text>
    </comment>
    <comment ref="F4" authorId="0" shapeId="0" xr:uid="{B0AF8B77-0BFE-4104-B9E1-07BAB3BCC3BC}">
      <text>
        <r>
          <rPr>
            <b/>
            <sz val="9"/>
            <color indexed="81"/>
            <rFont val="Tahoma"/>
            <family val="2"/>
          </rPr>
          <t>OC: On Call Hours</t>
        </r>
      </text>
    </comment>
    <comment ref="G4" authorId="0" shapeId="0" xr:uid="{D07661C1-A1BB-445E-9CAC-0BE2ABD721CD}">
      <text>
        <r>
          <rPr>
            <b/>
            <sz val="9"/>
            <color indexed="81"/>
            <rFont val="Tahoma"/>
            <family val="2"/>
          </rPr>
          <t xml:space="preserve">CB1.5:Call Back at 1.5
CB1.0:Call Back at 1.0
</t>
        </r>
      </text>
    </comment>
    <comment ref="I4" authorId="0" shapeId="0" xr:uid="{E2F31F05-C303-4548-986B-788AD16DC73D}">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E50815DD-7362-4A33-8C67-9CF093637B3D}">
      <text>
        <r>
          <rPr>
            <b/>
            <sz val="9"/>
            <color indexed="81"/>
            <rFont val="Tahoma"/>
            <family val="2"/>
          </rPr>
          <t>O: Overtime Earned</t>
        </r>
      </text>
    </comment>
    <comment ref="K4" authorId="0" shapeId="0" xr:uid="{B372A240-E3E4-4715-9C50-6F9191B670B9}">
      <text>
        <r>
          <rPr>
            <b/>
            <sz val="9"/>
            <color indexed="81"/>
            <rFont val="Tahoma"/>
            <family val="2"/>
          </rPr>
          <t>CU:Comp Time Used</t>
        </r>
      </text>
    </comment>
    <comment ref="L4" authorId="1" shapeId="0" xr:uid="{01750AAC-03B4-447B-AAFB-5B04B5F2592F}">
      <text>
        <r>
          <rPr>
            <b/>
            <sz val="9"/>
            <color indexed="81"/>
            <rFont val="Tahoma"/>
            <family val="2"/>
          </rPr>
          <t xml:space="preserve">V: Vacation 
</t>
        </r>
        <r>
          <rPr>
            <sz val="9"/>
            <color indexed="81"/>
            <rFont val="Tahoma"/>
            <family val="2"/>
          </rPr>
          <t xml:space="preserve">
</t>
        </r>
      </text>
    </comment>
    <comment ref="M4" authorId="0" shapeId="0" xr:uid="{F859219B-70B8-42D4-9F90-6F6A2BDA8840}">
      <text>
        <r>
          <rPr>
            <b/>
            <sz val="9"/>
            <color indexed="81"/>
            <rFont val="Tahoma"/>
            <family val="2"/>
          </rPr>
          <t>S: Sick</t>
        </r>
      </text>
    </comment>
    <comment ref="N4" authorId="0" shapeId="0" xr:uid="{4F6E5166-31FA-42EA-8EE9-AA0852025244}">
      <text>
        <r>
          <rPr>
            <b/>
            <sz val="9"/>
            <color indexed="81"/>
            <rFont val="Tahoma"/>
            <family val="2"/>
          </rPr>
          <t>CI:</t>
        </r>
        <r>
          <rPr>
            <sz val="9"/>
            <color indexed="81"/>
            <rFont val="Tahoma"/>
            <family val="2"/>
          </rPr>
          <t xml:space="preserve"> Community Involvment
</t>
        </r>
      </text>
    </comment>
    <comment ref="O4" authorId="0" shapeId="0" xr:uid="{15F40CF6-0296-4E22-B11F-DD25DC32EE9E}">
      <text>
        <r>
          <rPr>
            <b/>
            <sz val="9"/>
            <color indexed="81"/>
            <rFont val="Tahoma"/>
            <family val="2"/>
          </rPr>
          <t>BL: Bonus Leave</t>
        </r>
      </text>
    </comment>
    <comment ref="P4" authorId="0" shapeId="0" xr:uid="{FDF8A95E-5824-466D-BB7A-EA021951F2EE}">
      <text>
        <r>
          <rPr>
            <b/>
            <sz val="9"/>
            <color indexed="81"/>
            <rFont val="Tahoma"/>
            <family val="2"/>
          </rPr>
          <t>H: Holiday.
When the university is closed on a holiday, mark the hours here.</t>
        </r>
      </text>
    </comment>
    <comment ref="Q4" authorId="1" shapeId="0" xr:uid="{295071D0-4809-4BB9-BFC8-516AE5F6F62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896F24AD-5766-4A28-B458-A7A7912EDD8B}">
      <text>
        <r>
          <rPr>
            <b/>
            <sz val="9"/>
            <color indexed="81"/>
            <rFont val="Tahoma"/>
            <family val="2"/>
          </rPr>
          <t>AM: Adverse Weather Makeup Hours
Indicate time worked that will be used to make up time taken off due to adverse weather.</t>
        </r>
      </text>
    </comment>
    <comment ref="U4" authorId="0" shapeId="0" xr:uid="{EFDF5EF6-3E82-4775-9D42-7ED4607A89DE}">
      <text>
        <r>
          <rPr>
            <b/>
            <sz val="9"/>
            <color indexed="81"/>
            <rFont val="Tahoma"/>
            <family val="2"/>
          </rPr>
          <t>AP: Adverse Weather Time Not Worked</t>
        </r>
      </text>
    </comment>
    <comment ref="V4" authorId="0" shapeId="0" xr:uid="{556B7B6B-8ADC-4BDA-93B2-C28DD39A65F0}">
      <text>
        <r>
          <rPr>
            <b/>
            <sz val="9"/>
            <color indexed="81"/>
            <rFont val="Tahoma"/>
            <family val="2"/>
          </rPr>
          <t>AWLW: Adverse Weather Leave Without Pay</t>
        </r>
      </text>
    </comment>
    <comment ref="D15" authorId="0" shapeId="0" xr:uid="{32FC39E2-B3EA-4FF0-927F-63AFEC0A29BE}">
      <text>
        <r>
          <rPr>
            <b/>
            <sz val="9"/>
            <color indexed="81"/>
            <rFont val="Tahoma"/>
            <family val="2"/>
          </rPr>
          <t>SP: Shift Pay</t>
        </r>
      </text>
    </comment>
    <comment ref="E15" authorId="0" shapeId="0" xr:uid="{726459C2-EB86-4B50-A050-A2ACB5DC8C81}">
      <text>
        <r>
          <rPr>
            <b/>
            <sz val="9"/>
            <color indexed="81"/>
            <rFont val="Tahoma"/>
            <family val="2"/>
          </rPr>
          <t>HP: Holiday Premium Pay</t>
        </r>
      </text>
    </comment>
    <comment ref="F15" authorId="0" shapeId="0" xr:uid="{5C22C109-1AF9-4A5C-989C-43E905869132}">
      <text>
        <r>
          <rPr>
            <b/>
            <sz val="9"/>
            <color indexed="81"/>
            <rFont val="Tahoma"/>
            <family val="2"/>
          </rPr>
          <t>OC: On Call Hours</t>
        </r>
      </text>
    </comment>
    <comment ref="G15" authorId="0" shapeId="0" xr:uid="{1AECAD23-3EC1-4F93-9929-D5CADCE19F43}">
      <text>
        <r>
          <rPr>
            <b/>
            <sz val="9"/>
            <color indexed="81"/>
            <rFont val="Tahoma"/>
            <family val="2"/>
          </rPr>
          <t xml:space="preserve">CB1.5:Call Back at 1.5
CB1.0:Call Back at 1.0
</t>
        </r>
      </text>
    </comment>
    <comment ref="I15" authorId="0" shapeId="0" xr:uid="{6FEA9F7B-B313-45E7-880D-F2DB341931FE}">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73A226C1-6A5D-4B27-8646-BA2EEB7F3E8E}">
      <text>
        <r>
          <rPr>
            <b/>
            <sz val="9"/>
            <color indexed="81"/>
            <rFont val="Tahoma"/>
            <family val="2"/>
          </rPr>
          <t>O: Overtime Earned</t>
        </r>
      </text>
    </comment>
    <comment ref="K15" authorId="0" shapeId="0" xr:uid="{DD7A6040-8729-421A-BBFE-1206C562D540}">
      <text>
        <r>
          <rPr>
            <b/>
            <sz val="9"/>
            <color indexed="81"/>
            <rFont val="Tahoma"/>
            <family val="2"/>
          </rPr>
          <t>CU:Comp Time Used</t>
        </r>
      </text>
    </comment>
    <comment ref="L15" authorId="1" shapeId="0" xr:uid="{B839EC50-EFFD-4A30-A469-83FC0A4CA493}">
      <text>
        <r>
          <rPr>
            <b/>
            <sz val="9"/>
            <color indexed="81"/>
            <rFont val="Tahoma"/>
            <family val="2"/>
          </rPr>
          <t xml:space="preserve">V: Vacation 
</t>
        </r>
        <r>
          <rPr>
            <sz val="9"/>
            <color indexed="81"/>
            <rFont val="Tahoma"/>
            <family val="2"/>
          </rPr>
          <t xml:space="preserve">
</t>
        </r>
      </text>
    </comment>
    <comment ref="M15" authorId="0" shapeId="0" xr:uid="{96D50ACB-5CAE-4A34-A177-47F0FCF25F05}">
      <text>
        <r>
          <rPr>
            <b/>
            <sz val="9"/>
            <color indexed="81"/>
            <rFont val="Tahoma"/>
            <family val="2"/>
          </rPr>
          <t>S: Sick</t>
        </r>
      </text>
    </comment>
    <comment ref="N15" authorId="0" shapeId="0" xr:uid="{D1259270-09B6-4D99-B6E4-85B983DD2B23}">
      <text>
        <r>
          <rPr>
            <b/>
            <sz val="9"/>
            <color indexed="81"/>
            <rFont val="Tahoma"/>
            <family val="2"/>
          </rPr>
          <t>CI:</t>
        </r>
        <r>
          <rPr>
            <sz val="9"/>
            <color indexed="81"/>
            <rFont val="Tahoma"/>
            <family val="2"/>
          </rPr>
          <t xml:space="preserve"> Community Involvment
</t>
        </r>
      </text>
    </comment>
    <comment ref="O15" authorId="0" shapeId="0" xr:uid="{56B3F8B6-7EDD-4282-9160-0CC292F5F19F}">
      <text>
        <r>
          <rPr>
            <b/>
            <sz val="9"/>
            <color indexed="81"/>
            <rFont val="Tahoma"/>
            <family val="2"/>
          </rPr>
          <t>BL: Bonus Leave</t>
        </r>
      </text>
    </comment>
    <comment ref="P15" authorId="0" shapeId="0" xr:uid="{F5A49BCF-5168-410C-827C-4FD6EBFBDC36}">
      <text>
        <r>
          <rPr>
            <b/>
            <sz val="9"/>
            <color indexed="81"/>
            <rFont val="Tahoma"/>
            <family val="2"/>
          </rPr>
          <t>H: Holiday.
When the university is closed on a holiday, mark the hours here.</t>
        </r>
      </text>
    </comment>
    <comment ref="Q15" authorId="1" shapeId="0" xr:uid="{149FABB7-AD2F-4E05-994C-22E39B77BEA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F88728C8-3C2C-4516-95DD-B452E8E5AB0C}">
      <text>
        <r>
          <rPr>
            <b/>
            <sz val="9"/>
            <color indexed="81"/>
            <rFont val="Tahoma"/>
            <family val="2"/>
          </rPr>
          <t>AM: Adverse Weather Makeup Hours
Indicate time worked that will be used to make up time taken off due to adverse weather.</t>
        </r>
      </text>
    </comment>
    <comment ref="U15" authorId="0" shapeId="0" xr:uid="{D5F41587-5046-4F56-B3F2-A38DB179233B}">
      <text>
        <r>
          <rPr>
            <b/>
            <sz val="9"/>
            <color indexed="81"/>
            <rFont val="Tahoma"/>
            <family val="2"/>
          </rPr>
          <t>AP: Adverse Weather Time Not Worked</t>
        </r>
      </text>
    </comment>
    <comment ref="V15" authorId="0" shapeId="0" xr:uid="{538A6967-5B25-4CFC-8060-254A1E3D9A45}">
      <text>
        <r>
          <rPr>
            <b/>
            <sz val="9"/>
            <color indexed="81"/>
            <rFont val="Tahoma"/>
            <family val="2"/>
          </rPr>
          <t>AWLW: Adverse Weather Leave Without Pay</t>
        </r>
      </text>
    </comment>
    <comment ref="D26" authorId="0" shapeId="0" xr:uid="{78AB2177-BAE2-491D-A633-F473FFBDB2BD}">
      <text>
        <r>
          <rPr>
            <b/>
            <sz val="9"/>
            <color indexed="81"/>
            <rFont val="Tahoma"/>
            <family val="2"/>
          </rPr>
          <t>SP: Shift Pay</t>
        </r>
      </text>
    </comment>
    <comment ref="E26" authorId="0" shapeId="0" xr:uid="{1DB9616D-1314-4CEB-9E4A-5DF11851AED9}">
      <text>
        <r>
          <rPr>
            <b/>
            <sz val="9"/>
            <color indexed="81"/>
            <rFont val="Tahoma"/>
            <family val="2"/>
          </rPr>
          <t>HP: Holiday Premium Pay</t>
        </r>
      </text>
    </comment>
    <comment ref="F26" authorId="0" shapeId="0" xr:uid="{E51CEE76-596B-4ED6-A263-C5382C06E16A}">
      <text>
        <r>
          <rPr>
            <b/>
            <sz val="9"/>
            <color indexed="81"/>
            <rFont val="Tahoma"/>
            <family val="2"/>
          </rPr>
          <t>OC: On Call Hours</t>
        </r>
      </text>
    </comment>
    <comment ref="G26" authorId="0" shapeId="0" xr:uid="{41ACA2FA-DFB8-4BDA-949F-E1BC72DD790B}">
      <text>
        <r>
          <rPr>
            <b/>
            <sz val="9"/>
            <color indexed="81"/>
            <rFont val="Tahoma"/>
            <family val="2"/>
          </rPr>
          <t xml:space="preserve">CB1.5:Call Back at 1.5
CB1.0:Call Back at 1.0
</t>
        </r>
      </text>
    </comment>
    <comment ref="I26" authorId="0" shapeId="0" xr:uid="{62F76E5B-530C-44AF-B31C-6C6DB2F56BD1}">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1105A575-4258-4A13-871E-AA3122BA6CF5}">
      <text>
        <r>
          <rPr>
            <b/>
            <sz val="9"/>
            <color indexed="81"/>
            <rFont val="Tahoma"/>
            <family val="2"/>
          </rPr>
          <t>O: Overtime Earned</t>
        </r>
      </text>
    </comment>
    <comment ref="K26" authorId="0" shapeId="0" xr:uid="{429CB1D1-0789-4197-8B2A-0FBA16532D54}">
      <text>
        <r>
          <rPr>
            <b/>
            <sz val="9"/>
            <color indexed="81"/>
            <rFont val="Tahoma"/>
            <family val="2"/>
          </rPr>
          <t>CU:Comp Time Used</t>
        </r>
      </text>
    </comment>
    <comment ref="L26" authorId="1" shapeId="0" xr:uid="{5AB72671-C97F-4714-8A8C-6DCFC10F3E6E}">
      <text>
        <r>
          <rPr>
            <b/>
            <sz val="9"/>
            <color indexed="81"/>
            <rFont val="Tahoma"/>
            <family val="2"/>
          </rPr>
          <t xml:space="preserve">V: Vacation 
</t>
        </r>
        <r>
          <rPr>
            <sz val="9"/>
            <color indexed="81"/>
            <rFont val="Tahoma"/>
            <family val="2"/>
          </rPr>
          <t xml:space="preserve">
</t>
        </r>
      </text>
    </comment>
    <comment ref="M26" authorId="0" shapeId="0" xr:uid="{DFFB550F-A44F-4B75-A027-71376D1D5E9D}">
      <text>
        <r>
          <rPr>
            <b/>
            <sz val="9"/>
            <color indexed="81"/>
            <rFont val="Tahoma"/>
            <family val="2"/>
          </rPr>
          <t>S: Sick</t>
        </r>
      </text>
    </comment>
    <comment ref="N26" authorId="0" shapeId="0" xr:uid="{50A09610-797C-4DDE-A22D-229976915C20}">
      <text>
        <r>
          <rPr>
            <b/>
            <sz val="9"/>
            <color indexed="81"/>
            <rFont val="Tahoma"/>
            <family val="2"/>
          </rPr>
          <t>CI:</t>
        </r>
        <r>
          <rPr>
            <sz val="9"/>
            <color indexed="81"/>
            <rFont val="Tahoma"/>
            <family val="2"/>
          </rPr>
          <t xml:space="preserve"> Community Involvment
</t>
        </r>
      </text>
    </comment>
    <comment ref="O26" authorId="0" shapeId="0" xr:uid="{6AA3FA23-07AB-431B-93CF-FE40DEB0A891}">
      <text>
        <r>
          <rPr>
            <b/>
            <sz val="9"/>
            <color indexed="81"/>
            <rFont val="Tahoma"/>
            <family val="2"/>
          </rPr>
          <t>BL: Bonus Leave</t>
        </r>
      </text>
    </comment>
    <comment ref="P26" authorId="0" shapeId="0" xr:uid="{C357FD96-51B0-41E0-91AF-4CB8CB12A3DE}">
      <text>
        <r>
          <rPr>
            <b/>
            <sz val="9"/>
            <color indexed="81"/>
            <rFont val="Tahoma"/>
            <family val="2"/>
          </rPr>
          <t>H: Holiday.
When the university is closed on a holiday, mark the hours here.</t>
        </r>
      </text>
    </comment>
    <comment ref="Q26" authorId="1" shapeId="0" xr:uid="{F847BAA0-AB78-457F-9B13-1CB5349593F0}">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595D531B-55FA-470B-A69E-34A07B53311E}">
      <text>
        <r>
          <rPr>
            <b/>
            <sz val="9"/>
            <color indexed="81"/>
            <rFont val="Tahoma"/>
            <family val="2"/>
          </rPr>
          <t>AM: Adverse Weather Makeup Hours
Indicate time worked that will be used to make up time taken off due to adverse weather.</t>
        </r>
      </text>
    </comment>
    <comment ref="U26" authorId="0" shapeId="0" xr:uid="{9C3E5A7D-575E-4894-AB85-920E8151BCA8}">
      <text>
        <r>
          <rPr>
            <b/>
            <sz val="9"/>
            <color indexed="81"/>
            <rFont val="Tahoma"/>
            <family val="2"/>
          </rPr>
          <t>AP: Adverse Weather Time Not Worked</t>
        </r>
      </text>
    </comment>
    <comment ref="V26" authorId="0" shapeId="0" xr:uid="{749FBE03-8619-4E74-AF7C-6B7BBF4826E1}">
      <text>
        <r>
          <rPr>
            <b/>
            <sz val="9"/>
            <color indexed="81"/>
            <rFont val="Tahoma"/>
            <family val="2"/>
          </rPr>
          <t>AWLW: Adverse Weather Leave Without Pay</t>
        </r>
      </text>
    </comment>
    <comment ref="D37" authorId="0" shapeId="0" xr:uid="{AE4DF8DA-4255-41D5-AB2B-76D3AEECF877}">
      <text>
        <r>
          <rPr>
            <b/>
            <sz val="9"/>
            <color indexed="81"/>
            <rFont val="Tahoma"/>
            <family val="2"/>
          </rPr>
          <t>SP: Shift Pay</t>
        </r>
      </text>
    </comment>
    <comment ref="E37" authorId="0" shapeId="0" xr:uid="{E16E8D8E-9C15-4107-AB83-535B2871337D}">
      <text>
        <r>
          <rPr>
            <b/>
            <sz val="9"/>
            <color indexed="81"/>
            <rFont val="Tahoma"/>
            <family val="2"/>
          </rPr>
          <t>HP: Holiday Premium Pay</t>
        </r>
      </text>
    </comment>
    <comment ref="F37" authorId="0" shapeId="0" xr:uid="{40CD59B4-1655-4E96-AE38-B336A6734C8F}">
      <text>
        <r>
          <rPr>
            <b/>
            <sz val="9"/>
            <color indexed="81"/>
            <rFont val="Tahoma"/>
            <family val="2"/>
          </rPr>
          <t>OC: On Call Hours</t>
        </r>
      </text>
    </comment>
    <comment ref="G37" authorId="0" shapeId="0" xr:uid="{5B5C0D0A-FAA2-4CA8-BB18-F1C5D4EF2F64}">
      <text>
        <r>
          <rPr>
            <b/>
            <sz val="9"/>
            <color indexed="81"/>
            <rFont val="Tahoma"/>
            <family val="2"/>
          </rPr>
          <t xml:space="preserve">CB1.5:Call Back at 1.5
CB1.0:Call Back at 1.0
</t>
        </r>
      </text>
    </comment>
    <comment ref="I37" authorId="0" shapeId="0" xr:uid="{2CC200BB-E1CE-452C-BE57-C80FA7FDC98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3BDC525B-4110-4B15-ACA3-350791030EBC}">
      <text>
        <r>
          <rPr>
            <b/>
            <sz val="9"/>
            <color indexed="81"/>
            <rFont val="Tahoma"/>
            <family val="2"/>
          </rPr>
          <t>O: Overtime Earned</t>
        </r>
      </text>
    </comment>
    <comment ref="K37" authorId="0" shapeId="0" xr:uid="{F5D344B5-3211-42B0-8FA8-36B594B954B9}">
      <text>
        <r>
          <rPr>
            <b/>
            <sz val="9"/>
            <color indexed="81"/>
            <rFont val="Tahoma"/>
            <family val="2"/>
          </rPr>
          <t>CU:Comp Time Used</t>
        </r>
      </text>
    </comment>
    <comment ref="L37" authorId="1" shapeId="0" xr:uid="{750F3731-872D-40E2-B1FD-520A55BC58AE}">
      <text>
        <r>
          <rPr>
            <b/>
            <sz val="9"/>
            <color indexed="81"/>
            <rFont val="Tahoma"/>
            <family val="2"/>
          </rPr>
          <t xml:space="preserve">V: Vacation 
</t>
        </r>
        <r>
          <rPr>
            <sz val="9"/>
            <color indexed="81"/>
            <rFont val="Tahoma"/>
            <family val="2"/>
          </rPr>
          <t xml:space="preserve">
</t>
        </r>
      </text>
    </comment>
    <comment ref="M37" authorId="0" shapeId="0" xr:uid="{905CF9A9-3CB9-4EE9-AB98-F174F29B32DD}">
      <text>
        <r>
          <rPr>
            <b/>
            <sz val="9"/>
            <color indexed="81"/>
            <rFont val="Tahoma"/>
            <family val="2"/>
          </rPr>
          <t>S: Sick</t>
        </r>
      </text>
    </comment>
    <comment ref="N37" authorId="0" shapeId="0" xr:uid="{4109E837-308A-43E6-934D-5204BE6F5DC7}">
      <text>
        <r>
          <rPr>
            <b/>
            <sz val="9"/>
            <color indexed="81"/>
            <rFont val="Tahoma"/>
            <family val="2"/>
          </rPr>
          <t>CI:</t>
        </r>
        <r>
          <rPr>
            <sz val="9"/>
            <color indexed="81"/>
            <rFont val="Tahoma"/>
            <family val="2"/>
          </rPr>
          <t xml:space="preserve"> Community Involvment
</t>
        </r>
      </text>
    </comment>
    <comment ref="O37" authorId="0" shapeId="0" xr:uid="{4889076A-F2A4-4C7A-96C7-C55D5BB5B5D8}">
      <text>
        <r>
          <rPr>
            <b/>
            <sz val="9"/>
            <color indexed="81"/>
            <rFont val="Tahoma"/>
            <family val="2"/>
          </rPr>
          <t>BL: Bonus Leave</t>
        </r>
      </text>
    </comment>
    <comment ref="P37" authorId="0" shapeId="0" xr:uid="{B65561B8-F9C5-4067-99A2-ED50864F51EB}">
      <text>
        <r>
          <rPr>
            <b/>
            <sz val="9"/>
            <color indexed="81"/>
            <rFont val="Tahoma"/>
            <family val="2"/>
          </rPr>
          <t>H: Holiday.
When the university is closed on a holiday, mark the hours here.</t>
        </r>
      </text>
    </comment>
    <comment ref="Q37" authorId="1" shapeId="0" xr:uid="{77D15558-6A4E-4748-AF20-740418F2A7A0}">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7DE91C44-DC25-40DB-BBF3-EE074E878E06}">
      <text>
        <r>
          <rPr>
            <b/>
            <sz val="9"/>
            <color indexed="81"/>
            <rFont val="Tahoma"/>
            <family val="2"/>
          </rPr>
          <t>AM: Adverse Weather Makeup Hours
Indicate time worked that will be used to make up time taken off due to adverse weather.</t>
        </r>
      </text>
    </comment>
    <comment ref="U37" authorId="0" shapeId="0" xr:uid="{02B8E7D7-7B79-4F19-A899-A959861D0563}">
      <text>
        <r>
          <rPr>
            <b/>
            <sz val="9"/>
            <color indexed="81"/>
            <rFont val="Tahoma"/>
            <family val="2"/>
          </rPr>
          <t>AP: Adverse Weather Time Not Worked</t>
        </r>
      </text>
    </comment>
    <comment ref="V37" authorId="0" shapeId="0" xr:uid="{4567D276-A1AD-4509-AA42-285981FA2D64}">
      <text>
        <r>
          <rPr>
            <b/>
            <sz val="9"/>
            <color indexed="81"/>
            <rFont val="Tahoma"/>
            <family val="2"/>
          </rPr>
          <t>AWLW: Adverse Weather Leave Without Pay</t>
        </r>
      </text>
    </comment>
    <comment ref="D48" authorId="0" shapeId="0" xr:uid="{892223E2-F3BA-4C1C-B789-5331A0B20AB2}">
      <text>
        <r>
          <rPr>
            <b/>
            <sz val="9"/>
            <color indexed="81"/>
            <rFont val="Tahoma"/>
            <family val="2"/>
          </rPr>
          <t>SP: Shift Pay</t>
        </r>
      </text>
    </comment>
    <comment ref="E48" authorId="0" shapeId="0" xr:uid="{302DF5BB-4C17-4396-874B-46EF5E8DD673}">
      <text>
        <r>
          <rPr>
            <b/>
            <sz val="9"/>
            <color indexed="81"/>
            <rFont val="Tahoma"/>
            <family val="2"/>
          </rPr>
          <t>HP: Holiday Premium Pay</t>
        </r>
      </text>
    </comment>
    <comment ref="F48" authorId="0" shapeId="0" xr:uid="{EA85FE60-F7FC-4E66-9784-EA6C03F66D56}">
      <text>
        <r>
          <rPr>
            <b/>
            <sz val="9"/>
            <color indexed="81"/>
            <rFont val="Tahoma"/>
            <family val="2"/>
          </rPr>
          <t>OC: On Call Hours</t>
        </r>
      </text>
    </comment>
    <comment ref="G48" authorId="0" shapeId="0" xr:uid="{FBAA1424-9AD3-4293-B265-49BDC40AF53C}">
      <text>
        <r>
          <rPr>
            <b/>
            <sz val="9"/>
            <color indexed="81"/>
            <rFont val="Tahoma"/>
            <family val="2"/>
          </rPr>
          <t xml:space="preserve">CB1.5:Call Back at 1.5
CB1.0:Call Back at 1.0
</t>
        </r>
      </text>
    </comment>
    <comment ref="I48" authorId="0" shapeId="0" xr:uid="{54AA164C-927A-4431-ACC6-F35DAA64007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810645A6-C519-4A38-A89D-8B5B9724831B}">
      <text>
        <r>
          <rPr>
            <b/>
            <sz val="9"/>
            <color indexed="81"/>
            <rFont val="Tahoma"/>
            <family val="2"/>
          </rPr>
          <t>O: Overtime Earned</t>
        </r>
      </text>
    </comment>
    <comment ref="K48" authorId="0" shapeId="0" xr:uid="{C7469977-27B8-47FD-B918-5B9169F96941}">
      <text>
        <r>
          <rPr>
            <b/>
            <sz val="9"/>
            <color indexed="81"/>
            <rFont val="Tahoma"/>
            <family val="2"/>
          </rPr>
          <t>CU:Comp Time Used</t>
        </r>
      </text>
    </comment>
    <comment ref="L48" authorId="1" shapeId="0" xr:uid="{86E1B508-8A3E-45C8-B422-02E018B3BFAD}">
      <text>
        <r>
          <rPr>
            <b/>
            <sz val="9"/>
            <color indexed="81"/>
            <rFont val="Tahoma"/>
            <family val="2"/>
          </rPr>
          <t xml:space="preserve">V: Vacation 
</t>
        </r>
        <r>
          <rPr>
            <sz val="9"/>
            <color indexed="81"/>
            <rFont val="Tahoma"/>
            <family val="2"/>
          </rPr>
          <t xml:space="preserve">
</t>
        </r>
      </text>
    </comment>
    <comment ref="M48" authorId="0" shapeId="0" xr:uid="{01804BD9-68D0-43EF-9A3F-55DDC41B9639}">
      <text>
        <r>
          <rPr>
            <b/>
            <sz val="9"/>
            <color indexed="81"/>
            <rFont val="Tahoma"/>
            <family val="2"/>
          </rPr>
          <t>S: Sick</t>
        </r>
      </text>
    </comment>
    <comment ref="N48" authorId="0" shapeId="0" xr:uid="{5D689260-942D-4A32-88E0-9A29C81EAA48}">
      <text>
        <r>
          <rPr>
            <b/>
            <sz val="9"/>
            <color indexed="81"/>
            <rFont val="Tahoma"/>
            <family val="2"/>
          </rPr>
          <t>CI:</t>
        </r>
        <r>
          <rPr>
            <sz val="9"/>
            <color indexed="81"/>
            <rFont val="Tahoma"/>
            <family val="2"/>
          </rPr>
          <t xml:space="preserve"> Community Involvment
</t>
        </r>
      </text>
    </comment>
    <comment ref="O48" authorId="0" shapeId="0" xr:uid="{4FC31125-D881-48BD-AD28-983833E93EB6}">
      <text>
        <r>
          <rPr>
            <b/>
            <sz val="9"/>
            <color indexed="81"/>
            <rFont val="Tahoma"/>
            <family val="2"/>
          </rPr>
          <t>BL: Bonus Leave</t>
        </r>
      </text>
    </comment>
    <comment ref="P48" authorId="0" shapeId="0" xr:uid="{912159EB-B2A0-42E1-BFF4-A107D756DE87}">
      <text>
        <r>
          <rPr>
            <b/>
            <sz val="9"/>
            <color indexed="81"/>
            <rFont val="Tahoma"/>
            <family val="2"/>
          </rPr>
          <t>H: Holiday.
When the university is closed on a holiday, mark the hours here.</t>
        </r>
      </text>
    </comment>
    <comment ref="Q48" authorId="1" shapeId="0" xr:uid="{422F094E-F6D1-4D95-B13F-3F76276ADCBD}">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C0B3BCBD-A203-4972-A6D4-4CF93C273628}">
      <text>
        <r>
          <rPr>
            <b/>
            <sz val="9"/>
            <color indexed="81"/>
            <rFont val="Tahoma"/>
            <family val="2"/>
          </rPr>
          <t>AM: Adverse Weather Makeup Hours
Indicate time worked that will be used to make up time taken off due to adverse weather.</t>
        </r>
      </text>
    </comment>
    <comment ref="U48" authorId="0" shapeId="0" xr:uid="{B75ECD99-B012-40BC-8534-F018D3C2EDC2}">
      <text>
        <r>
          <rPr>
            <b/>
            <sz val="9"/>
            <color indexed="81"/>
            <rFont val="Tahoma"/>
            <family val="2"/>
          </rPr>
          <t>AP: Adverse Weather Time Not Worked</t>
        </r>
      </text>
    </comment>
    <comment ref="V48" authorId="0" shapeId="0" xr:uid="{7785B779-C39A-4669-A18A-5F86D74A1734}">
      <text>
        <r>
          <rPr>
            <b/>
            <sz val="9"/>
            <color indexed="81"/>
            <rFont val="Tahoma"/>
            <family val="2"/>
          </rPr>
          <t>AWLW: Adverse Weather Leave Without Pay</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E8850436-ACD6-4580-916F-E814DD04B4D7}">
      <text>
        <r>
          <rPr>
            <b/>
            <sz val="9"/>
            <color indexed="81"/>
            <rFont val="Tahoma"/>
            <family val="2"/>
          </rPr>
          <t>SP: Shift Pay</t>
        </r>
      </text>
    </comment>
    <comment ref="E4" authorId="0" shapeId="0" xr:uid="{24B57EA7-EAAD-4D0A-80A3-FA3EC4C6AEF5}">
      <text>
        <r>
          <rPr>
            <b/>
            <sz val="9"/>
            <color indexed="81"/>
            <rFont val="Tahoma"/>
            <family val="2"/>
          </rPr>
          <t>HP: Holiday Premium Pay</t>
        </r>
      </text>
    </comment>
    <comment ref="F4" authorId="0" shapeId="0" xr:uid="{10CFE33D-DFF8-43D3-9629-1B5801A2AA3D}">
      <text>
        <r>
          <rPr>
            <b/>
            <sz val="9"/>
            <color indexed="81"/>
            <rFont val="Tahoma"/>
            <family val="2"/>
          </rPr>
          <t>OC: On Call Hours</t>
        </r>
      </text>
    </comment>
    <comment ref="G4" authorId="0" shapeId="0" xr:uid="{350E3D27-5C94-40BF-A81C-A5923217620F}">
      <text>
        <r>
          <rPr>
            <b/>
            <sz val="9"/>
            <color indexed="81"/>
            <rFont val="Tahoma"/>
            <family val="2"/>
          </rPr>
          <t xml:space="preserve">CB1.5:Call Back at 1.5
CB1.0:Call Back at 1.0
</t>
        </r>
      </text>
    </comment>
    <comment ref="I4" authorId="0" shapeId="0" xr:uid="{9D51CF01-BDBB-4BA6-8773-66151A0C968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4D07F2DF-2A7D-444A-8BBB-0630BC138FDE}">
      <text>
        <r>
          <rPr>
            <b/>
            <sz val="9"/>
            <color indexed="81"/>
            <rFont val="Tahoma"/>
            <family val="2"/>
          </rPr>
          <t>O: Overtime Earned</t>
        </r>
      </text>
    </comment>
    <comment ref="K4" authorId="0" shapeId="0" xr:uid="{61285DE6-306F-4364-9347-3FA6A5157D28}">
      <text>
        <r>
          <rPr>
            <b/>
            <sz val="9"/>
            <color indexed="81"/>
            <rFont val="Tahoma"/>
            <family val="2"/>
          </rPr>
          <t>CU:Comp Time Used</t>
        </r>
      </text>
    </comment>
    <comment ref="L4" authorId="1" shapeId="0" xr:uid="{FF88CEDA-CD26-4119-BC7A-C6DBDE4B81A9}">
      <text>
        <r>
          <rPr>
            <b/>
            <sz val="9"/>
            <color indexed="81"/>
            <rFont val="Tahoma"/>
            <family val="2"/>
          </rPr>
          <t xml:space="preserve">V: Vacation 
</t>
        </r>
        <r>
          <rPr>
            <sz val="9"/>
            <color indexed="81"/>
            <rFont val="Tahoma"/>
            <family val="2"/>
          </rPr>
          <t xml:space="preserve">
</t>
        </r>
      </text>
    </comment>
    <comment ref="M4" authorId="0" shapeId="0" xr:uid="{68BA6E74-C8DA-4817-A35F-FDEAF5DFCDB7}">
      <text>
        <r>
          <rPr>
            <b/>
            <sz val="9"/>
            <color indexed="81"/>
            <rFont val="Tahoma"/>
            <family val="2"/>
          </rPr>
          <t>S: Sick</t>
        </r>
      </text>
    </comment>
    <comment ref="N4" authorId="0" shapeId="0" xr:uid="{15145378-5B19-483A-9C14-E84DECF69A5B}">
      <text>
        <r>
          <rPr>
            <b/>
            <sz val="9"/>
            <color indexed="81"/>
            <rFont val="Tahoma"/>
            <family val="2"/>
          </rPr>
          <t>CI:</t>
        </r>
        <r>
          <rPr>
            <sz val="9"/>
            <color indexed="81"/>
            <rFont val="Tahoma"/>
            <family val="2"/>
          </rPr>
          <t xml:space="preserve"> Community Involvment
</t>
        </r>
      </text>
    </comment>
    <comment ref="O4" authorId="0" shapeId="0" xr:uid="{EEEE297E-4408-4104-A7BD-DF32DB44D08F}">
      <text>
        <r>
          <rPr>
            <b/>
            <sz val="9"/>
            <color indexed="81"/>
            <rFont val="Tahoma"/>
            <family val="2"/>
          </rPr>
          <t>BL: Bonus Leave</t>
        </r>
      </text>
    </comment>
    <comment ref="P4" authorId="0" shapeId="0" xr:uid="{1FC543F4-8D28-4FF2-A62E-5FC0186653B6}">
      <text>
        <r>
          <rPr>
            <b/>
            <sz val="9"/>
            <color indexed="81"/>
            <rFont val="Tahoma"/>
            <family val="2"/>
          </rPr>
          <t>H: Holiday.
When the university is closed on a holiday, mark the hours here.</t>
        </r>
      </text>
    </comment>
    <comment ref="Q4" authorId="1" shapeId="0" xr:uid="{A9ABA60F-A7EA-4ECB-9D72-24755FCB4B5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B0CD40C6-222E-4694-8AA3-10C11D0DA350}">
      <text>
        <r>
          <rPr>
            <b/>
            <sz val="9"/>
            <color indexed="81"/>
            <rFont val="Tahoma"/>
            <family val="2"/>
          </rPr>
          <t>AM: Adverse Weather Makeup Hours
Indicate time worked that will be used to make up time taken off due to adverse weather.</t>
        </r>
      </text>
    </comment>
    <comment ref="U4" authorId="0" shapeId="0" xr:uid="{4B90465D-9ACE-45DF-AD73-9C14548EE7A6}">
      <text>
        <r>
          <rPr>
            <b/>
            <sz val="9"/>
            <color indexed="81"/>
            <rFont val="Tahoma"/>
            <family val="2"/>
          </rPr>
          <t>AP: Adverse Weather Time Not Worked</t>
        </r>
      </text>
    </comment>
    <comment ref="V4" authorId="0" shapeId="0" xr:uid="{408A6321-B367-4A90-9547-F3D8DA866690}">
      <text>
        <r>
          <rPr>
            <b/>
            <sz val="9"/>
            <color indexed="81"/>
            <rFont val="Tahoma"/>
            <family val="2"/>
          </rPr>
          <t>AWLW: Adverse Weather Leave Without Pay</t>
        </r>
      </text>
    </comment>
    <comment ref="D15" authorId="0" shapeId="0" xr:uid="{3BC538A3-BC2C-4C46-A69F-1D9FDA975783}">
      <text>
        <r>
          <rPr>
            <b/>
            <sz val="9"/>
            <color indexed="81"/>
            <rFont val="Tahoma"/>
            <family val="2"/>
          </rPr>
          <t>SP: Shift Pay</t>
        </r>
      </text>
    </comment>
    <comment ref="E15" authorId="0" shapeId="0" xr:uid="{D0200978-48BA-4839-99C7-209D132A2BFF}">
      <text>
        <r>
          <rPr>
            <b/>
            <sz val="9"/>
            <color indexed="81"/>
            <rFont val="Tahoma"/>
            <family val="2"/>
          </rPr>
          <t>HP: Holiday Premium Pay</t>
        </r>
      </text>
    </comment>
    <comment ref="F15" authorId="0" shapeId="0" xr:uid="{09096BEB-BC25-440E-85E2-F26EEFF88237}">
      <text>
        <r>
          <rPr>
            <b/>
            <sz val="9"/>
            <color indexed="81"/>
            <rFont val="Tahoma"/>
            <family val="2"/>
          </rPr>
          <t>OC: On Call Hours</t>
        </r>
      </text>
    </comment>
    <comment ref="G15" authorId="0" shapeId="0" xr:uid="{7B961D8A-C173-41BF-B86D-E42BD0DCA81F}">
      <text>
        <r>
          <rPr>
            <b/>
            <sz val="9"/>
            <color indexed="81"/>
            <rFont val="Tahoma"/>
            <family val="2"/>
          </rPr>
          <t xml:space="preserve">CB1.5:Call Back at 1.5
CB1.0:Call Back at 1.0
</t>
        </r>
      </text>
    </comment>
    <comment ref="I15" authorId="0" shapeId="0" xr:uid="{59682924-6DB2-4020-B7C2-597B2EFF7D9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50C2AA97-94B0-4EF0-BD6E-7609794251A7}">
      <text>
        <r>
          <rPr>
            <b/>
            <sz val="9"/>
            <color indexed="81"/>
            <rFont val="Tahoma"/>
            <family val="2"/>
          </rPr>
          <t>O: Overtime Earned</t>
        </r>
      </text>
    </comment>
    <comment ref="K15" authorId="0" shapeId="0" xr:uid="{F0D51606-4D68-4453-8562-111892B028AF}">
      <text>
        <r>
          <rPr>
            <b/>
            <sz val="9"/>
            <color indexed="81"/>
            <rFont val="Tahoma"/>
            <family val="2"/>
          </rPr>
          <t>CU:Comp Time Used</t>
        </r>
      </text>
    </comment>
    <comment ref="L15" authorId="1" shapeId="0" xr:uid="{C8173F8B-8065-4DB9-B117-A406CA79D1B5}">
      <text>
        <r>
          <rPr>
            <b/>
            <sz val="9"/>
            <color indexed="81"/>
            <rFont val="Tahoma"/>
            <family val="2"/>
          </rPr>
          <t xml:space="preserve">V: Vacation 
</t>
        </r>
        <r>
          <rPr>
            <sz val="9"/>
            <color indexed="81"/>
            <rFont val="Tahoma"/>
            <family val="2"/>
          </rPr>
          <t xml:space="preserve">
</t>
        </r>
      </text>
    </comment>
    <comment ref="M15" authorId="0" shapeId="0" xr:uid="{41D69E72-18A0-43C1-A981-D531954FC337}">
      <text>
        <r>
          <rPr>
            <b/>
            <sz val="9"/>
            <color indexed="81"/>
            <rFont val="Tahoma"/>
            <family val="2"/>
          </rPr>
          <t>S: Sick</t>
        </r>
      </text>
    </comment>
    <comment ref="N15" authorId="0" shapeId="0" xr:uid="{06A63F47-21E9-4444-B95F-4DF4BAEA2E7D}">
      <text>
        <r>
          <rPr>
            <b/>
            <sz val="9"/>
            <color indexed="81"/>
            <rFont val="Tahoma"/>
            <family val="2"/>
          </rPr>
          <t>CI:</t>
        </r>
        <r>
          <rPr>
            <sz val="9"/>
            <color indexed="81"/>
            <rFont val="Tahoma"/>
            <family val="2"/>
          </rPr>
          <t xml:space="preserve"> Community Involvment
</t>
        </r>
      </text>
    </comment>
    <comment ref="O15" authorId="0" shapeId="0" xr:uid="{EF8347DC-E541-4D3C-9E9F-DA8AD1AA3437}">
      <text>
        <r>
          <rPr>
            <b/>
            <sz val="9"/>
            <color indexed="81"/>
            <rFont val="Tahoma"/>
            <family val="2"/>
          </rPr>
          <t>BL: Bonus Leave</t>
        </r>
      </text>
    </comment>
    <comment ref="P15" authorId="0" shapeId="0" xr:uid="{1FAB2F02-5042-475B-9215-6C990DA02B50}">
      <text>
        <r>
          <rPr>
            <b/>
            <sz val="9"/>
            <color indexed="81"/>
            <rFont val="Tahoma"/>
            <family val="2"/>
          </rPr>
          <t>H: Holiday.
When the university is closed on a holiday, mark the hours here.</t>
        </r>
      </text>
    </comment>
    <comment ref="Q15" authorId="1" shapeId="0" xr:uid="{3F68DB5B-DC79-41DD-AFB1-DD348D7B34E4}">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C36A22DA-F287-4578-95B8-DA6146F2895B}">
      <text>
        <r>
          <rPr>
            <b/>
            <sz val="9"/>
            <color indexed="81"/>
            <rFont val="Tahoma"/>
            <family val="2"/>
          </rPr>
          <t>AM: Adverse Weather Makeup Hours
Indicate time worked that will be used to make up time taken off due to adverse weather.</t>
        </r>
      </text>
    </comment>
    <comment ref="U15" authorId="0" shapeId="0" xr:uid="{F18277BD-76F7-4493-AAFC-DB6CFB32EE15}">
      <text>
        <r>
          <rPr>
            <b/>
            <sz val="9"/>
            <color indexed="81"/>
            <rFont val="Tahoma"/>
            <family val="2"/>
          </rPr>
          <t>AP: Adverse Weather Time Not Worked</t>
        </r>
      </text>
    </comment>
    <comment ref="V15" authorId="0" shapeId="0" xr:uid="{A6A81700-2375-4A27-8173-102351E56187}">
      <text>
        <r>
          <rPr>
            <b/>
            <sz val="9"/>
            <color indexed="81"/>
            <rFont val="Tahoma"/>
            <family val="2"/>
          </rPr>
          <t>AWLW: Adverse Weather Leave Without Pay</t>
        </r>
      </text>
    </comment>
    <comment ref="D26" authorId="0" shapeId="0" xr:uid="{D31BC957-3CEA-4512-BE07-94CDDF45EC73}">
      <text>
        <r>
          <rPr>
            <b/>
            <sz val="9"/>
            <color indexed="81"/>
            <rFont val="Tahoma"/>
            <family val="2"/>
          </rPr>
          <t>SP: Shift Pay</t>
        </r>
      </text>
    </comment>
    <comment ref="E26" authorId="0" shapeId="0" xr:uid="{FCD005D0-29DF-496E-B928-FA3FFDCD209A}">
      <text>
        <r>
          <rPr>
            <b/>
            <sz val="9"/>
            <color indexed="81"/>
            <rFont val="Tahoma"/>
            <family val="2"/>
          </rPr>
          <t>HP: Holiday Premium Pay</t>
        </r>
      </text>
    </comment>
    <comment ref="F26" authorId="0" shapeId="0" xr:uid="{CC5F9466-0C01-4D14-8A5E-9FF81DA14912}">
      <text>
        <r>
          <rPr>
            <b/>
            <sz val="9"/>
            <color indexed="81"/>
            <rFont val="Tahoma"/>
            <family val="2"/>
          </rPr>
          <t>OC: On Call Hours</t>
        </r>
      </text>
    </comment>
    <comment ref="G26" authorId="0" shapeId="0" xr:uid="{EBEC5A93-8AD2-4EF8-BF4D-84623A354E96}">
      <text>
        <r>
          <rPr>
            <b/>
            <sz val="9"/>
            <color indexed="81"/>
            <rFont val="Tahoma"/>
            <family val="2"/>
          </rPr>
          <t xml:space="preserve">CB1.5:Call Back at 1.5
CB1.0:Call Back at 1.0
</t>
        </r>
      </text>
    </comment>
    <comment ref="I26" authorId="0" shapeId="0" xr:uid="{AC4CEBC1-54E6-43F9-B1D9-15BC1C87E8E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90C164CE-1993-45A7-BE39-2F2BA5DE21FC}">
      <text>
        <r>
          <rPr>
            <b/>
            <sz val="9"/>
            <color indexed="81"/>
            <rFont val="Tahoma"/>
            <family val="2"/>
          </rPr>
          <t>O: Overtime Earned</t>
        </r>
      </text>
    </comment>
    <comment ref="K26" authorId="0" shapeId="0" xr:uid="{070C4C56-6180-4FE4-945D-8D1898EECBEA}">
      <text>
        <r>
          <rPr>
            <b/>
            <sz val="9"/>
            <color indexed="81"/>
            <rFont val="Tahoma"/>
            <family val="2"/>
          </rPr>
          <t>CU:Comp Time Used</t>
        </r>
      </text>
    </comment>
    <comment ref="L26" authorId="1" shapeId="0" xr:uid="{0E38077B-9AA0-4D2F-8874-59F99E936728}">
      <text>
        <r>
          <rPr>
            <b/>
            <sz val="9"/>
            <color indexed="81"/>
            <rFont val="Tahoma"/>
            <family val="2"/>
          </rPr>
          <t xml:space="preserve">V: Vacation 
</t>
        </r>
        <r>
          <rPr>
            <sz val="9"/>
            <color indexed="81"/>
            <rFont val="Tahoma"/>
            <family val="2"/>
          </rPr>
          <t xml:space="preserve">
</t>
        </r>
      </text>
    </comment>
    <comment ref="M26" authorId="0" shapeId="0" xr:uid="{C2110427-5B9D-4682-AA21-165FDFC8BE27}">
      <text>
        <r>
          <rPr>
            <b/>
            <sz val="9"/>
            <color indexed="81"/>
            <rFont val="Tahoma"/>
            <family val="2"/>
          </rPr>
          <t>S: Sick</t>
        </r>
      </text>
    </comment>
    <comment ref="N26" authorId="0" shapeId="0" xr:uid="{28E76132-489A-4C0A-8F1B-82E940BBAC6E}">
      <text>
        <r>
          <rPr>
            <b/>
            <sz val="9"/>
            <color indexed="81"/>
            <rFont val="Tahoma"/>
            <family val="2"/>
          </rPr>
          <t>CI:</t>
        </r>
        <r>
          <rPr>
            <sz val="9"/>
            <color indexed="81"/>
            <rFont val="Tahoma"/>
            <family val="2"/>
          </rPr>
          <t xml:space="preserve"> Community Involvment
</t>
        </r>
      </text>
    </comment>
    <comment ref="O26" authorId="0" shapeId="0" xr:uid="{D47C4E42-4336-49C6-A4B9-3FDCC528B19D}">
      <text>
        <r>
          <rPr>
            <b/>
            <sz val="9"/>
            <color indexed="81"/>
            <rFont val="Tahoma"/>
            <family val="2"/>
          </rPr>
          <t>BL: Bonus Leave</t>
        </r>
      </text>
    </comment>
    <comment ref="P26" authorId="0" shapeId="0" xr:uid="{2D396C67-8A9D-443F-81D0-610D7CE70C14}">
      <text>
        <r>
          <rPr>
            <b/>
            <sz val="9"/>
            <color indexed="81"/>
            <rFont val="Tahoma"/>
            <family val="2"/>
          </rPr>
          <t>H: Holiday.
When the university is closed on a holiday, mark the hours here.</t>
        </r>
      </text>
    </comment>
    <comment ref="Q26" authorId="1" shapeId="0" xr:uid="{0245F1A4-97CC-4F05-802D-93B8C7D4A9CB}">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C2C439C8-2495-48F2-80AB-286E4243F695}">
      <text>
        <r>
          <rPr>
            <b/>
            <sz val="9"/>
            <color indexed="81"/>
            <rFont val="Tahoma"/>
            <family val="2"/>
          </rPr>
          <t>AM: Adverse Weather Makeup Hours
Indicate time worked that will be used to make up time taken off due to adverse weather.</t>
        </r>
      </text>
    </comment>
    <comment ref="U26" authorId="0" shapeId="0" xr:uid="{344844CE-E1DE-4E89-8CC0-6D6EDE0270FE}">
      <text>
        <r>
          <rPr>
            <b/>
            <sz val="9"/>
            <color indexed="81"/>
            <rFont val="Tahoma"/>
            <family val="2"/>
          </rPr>
          <t>AP: Adverse Weather Time Not Worked</t>
        </r>
      </text>
    </comment>
    <comment ref="V26" authorId="0" shapeId="0" xr:uid="{36A66439-A7CF-4645-A7CD-150737FBEF75}">
      <text>
        <r>
          <rPr>
            <b/>
            <sz val="9"/>
            <color indexed="81"/>
            <rFont val="Tahoma"/>
            <family val="2"/>
          </rPr>
          <t>AWLW: Adverse Weather Leave Without Pay</t>
        </r>
      </text>
    </comment>
    <comment ref="D37" authorId="0" shapeId="0" xr:uid="{CAB6BEE3-C3A6-478C-950A-D17C2F92DE65}">
      <text>
        <r>
          <rPr>
            <b/>
            <sz val="9"/>
            <color indexed="81"/>
            <rFont val="Tahoma"/>
            <family val="2"/>
          </rPr>
          <t>SP: Shift Pay</t>
        </r>
      </text>
    </comment>
    <comment ref="E37" authorId="0" shapeId="0" xr:uid="{A8250332-23F1-41E5-8E73-261C29262AEE}">
      <text>
        <r>
          <rPr>
            <b/>
            <sz val="9"/>
            <color indexed="81"/>
            <rFont val="Tahoma"/>
            <family val="2"/>
          </rPr>
          <t>HP: Holiday Premium Pay</t>
        </r>
      </text>
    </comment>
    <comment ref="F37" authorId="0" shapeId="0" xr:uid="{7B5E0FC6-3251-4D10-9E2F-DFA57314A7AA}">
      <text>
        <r>
          <rPr>
            <b/>
            <sz val="9"/>
            <color indexed="81"/>
            <rFont val="Tahoma"/>
            <family val="2"/>
          </rPr>
          <t>OC: On Call Hours</t>
        </r>
      </text>
    </comment>
    <comment ref="G37" authorId="0" shapeId="0" xr:uid="{57845CAE-D221-4BB7-B40F-403535936624}">
      <text>
        <r>
          <rPr>
            <b/>
            <sz val="9"/>
            <color indexed="81"/>
            <rFont val="Tahoma"/>
            <family val="2"/>
          </rPr>
          <t xml:space="preserve">CB1.5:Call Back at 1.5
CB1.0:Call Back at 1.0
</t>
        </r>
      </text>
    </comment>
    <comment ref="I37" authorId="0" shapeId="0" xr:uid="{BDE25133-3B17-4CAB-8C16-22EE3BC9CD2F}">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C1942CA7-BBA8-40A1-BA50-2F626347759F}">
      <text>
        <r>
          <rPr>
            <b/>
            <sz val="9"/>
            <color indexed="81"/>
            <rFont val="Tahoma"/>
            <family val="2"/>
          </rPr>
          <t>O: Overtime Earned</t>
        </r>
      </text>
    </comment>
    <comment ref="K37" authorId="0" shapeId="0" xr:uid="{D5C49E43-E17F-4D65-B4D0-9691CCFCC44A}">
      <text>
        <r>
          <rPr>
            <b/>
            <sz val="9"/>
            <color indexed="81"/>
            <rFont val="Tahoma"/>
            <family val="2"/>
          </rPr>
          <t>CU:Comp Time Used</t>
        </r>
      </text>
    </comment>
    <comment ref="L37" authorId="1" shapeId="0" xr:uid="{169C6921-5E27-4D5D-9FC9-F80803ED65F0}">
      <text>
        <r>
          <rPr>
            <b/>
            <sz val="9"/>
            <color indexed="81"/>
            <rFont val="Tahoma"/>
            <family val="2"/>
          </rPr>
          <t xml:space="preserve">V: Vacation 
</t>
        </r>
        <r>
          <rPr>
            <sz val="9"/>
            <color indexed="81"/>
            <rFont val="Tahoma"/>
            <family val="2"/>
          </rPr>
          <t xml:space="preserve">
</t>
        </r>
      </text>
    </comment>
    <comment ref="M37" authorId="0" shapeId="0" xr:uid="{B7FD45D3-B4E9-436F-9499-1DCE08C8BC52}">
      <text>
        <r>
          <rPr>
            <b/>
            <sz val="9"/>
            <color indexed="81"/>
            <rFont val="Tahoma"/>
            <family val="2"/>
          </rPr>
          <t>S: Sick</t>
        </r>
      </text>
    </comment>
    <comment ref="N37" authorId="0" shapeId="0" xr:uid="{B77B3634-4EA3-4F28-91F8-D53FDBDF9DF1}">
      <text>
        <r>
          <rPr>
            <b/>
            <sz val="9"/>
            <color indexed="81"/>
            <rFont val="Tahoma"/>
            <family val="2"/>
          </rPr>
          <t>CI:</t>
        </r>
        <r>
          <rPr>
            <sz val="9"/>
            <color indexed="81"/>
            <rFont val="Tahoma"/>
            <family val="2"/>
          </rPr>
          <t xml:space="preserve"> Community Involvment
</t>
        </r>
      </text>
    </comment>
    <comment ref="O37" authorId="0" shapeId="0" xr:uid="{A78CD572-DCCC-4BAD-B330-B6AFBB64E9EF}">
      <text>
        <r>
          <rPr>
            <b/>
            <sz val="9"/>
            <color indexed="81"/>
            <rFont val="Tahoma"/>
            <family val="2"/>
          </rPr>
          <t>BL: Bonus Leave</t>
        </r>
      </text>
    </comment>
    <comment ref="P37" authorId="0" shapeId="0" xr:uid="{E39E902F-1797-44F4-8CD0-FE7F67869558}">
      <text>
        <r>
          <rPr>
            <b/>
            <sz val="9"/>
            <color indexed="81"/>
            <rFont val="Tahoma"/>
            <family val="2"/>
          </rPr>
          <t>H: Holiday.
When the university is closed on a holiday, mark the hours here.</t>
        </r>
      </text>
    </comment>
    <comment ref="Q37" authorId="1" shapeId="0" xr:uid="{40CD03D9-172B-458D-9360-B6FB38A962E7}">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2243C82F-F23D-4688-835E-8C54EACF4E21}">
      <text>
        <r>
          <rPr>
            <b/>
            <sz val="9"/>
            <color indexed="81"/>
            <rFont val="Tahoma"/>
            <family val="2"/>
          </rPr>
          <t>AM: Adverse Weather Makeup Hours
Indicate time worked that will be used to make up time taken off due to adverse weather.</t>
        </r>
      </text>
    </comment>
    <comment ref="U37" authorId="0" shapeId="0" xr:uid="{DC6C6FB4-9C91-4B93-A38C-47335D53A054}">
      <text>
        <r>
          <rPr>
            <b/>
            <sz val="9"/>
            <color indexed="81"/>
            <rFont val="Tahoma"/>
            <family val="2"/>
          </rPr>
          <t>AP: Adverse Weather Time Not Worked</t>
        </r>
      </text>
    </comment>
    <comment ref="V37" authorId="0" shapeId="0" xr:uid="{16233F17-DF1F-498F-87E2-DAF375134400}">
      <text>
        <r>
          <rPr>
            <b/>
            <sz val="9"/>
            <color indexed="81"/>
            <rFont val="Tahoma"/>
            <family val="2"/>
          </rPr>
          <t>AWLW: Adverse Weather Leave Without Pay</t>
        </r>
      </text>
    </comment>
    <comment ref="D48" authorId="0" shapeId="0" xr:uid="{9FE5C2C9-EA18-4566-8F13-D1E67FD127FF}">
      <text>
        <r>
          <rPr>
            <b/>
            <sz val="9"/>
            <color indexed="81"/>
            <rFont val="Tahoma"/>
            <family val="2"/>
          </rPr>
          <t>SP: Shift Pay</t>
        </r>
      </text>
    </comment>
    <comment ref="E48" authorId="0" shapeId="0" xr:uid="{28070046-2391-4E6A-AC99-B462542622B0}">
      <text>
        <r>
          <rPr>
            <b/>
            <sz val="9"/>
            <color indexed="81"/>
            <rFont val="Tahoma"/>
            <family val="2"/>
          </rPr>
          <t>HP: Holiday Premium Pay</t>
        </r>
      </text>
    </comment>
    <comment ref="F48" authorId="0" shapeId="0" xr:uid="{CA11C4E3-5EAC-492F-A02F-DEEE78808CDD}">
      <text>
        <r>
          <rPr>
            <b/>
            <sz val="9"/>
            <color indexed="81"/>
            <rFont val="Tahoma"/>
            <family val="2"/>
          </rPr>
          <t>OC: On Call Hours</t>
        </r>
      </text>
    </comment>
    <comment ref="G48" authorId="0" shapeId="0" xr:uid="{B84E621D-5F24-4185-9221-9AD2183099FA}">
      <text>
        <r>
          <rPr>
            <b/>
            <sz val="9"/>
            <color indexed="81"/>
            <rFont val="Tahoma"/>
            <family val="2"/>
          </rPr>
          <t xml:space="preserve">CB1.5:Call Back at 1.5
CB1.0:Call Back at 1.0
</t>
        </r>
      </text>
    </comment>
    <comment ref="I48" authorId="0" shapeId="0" xr:uid="{4394B323-6E3E-49F4-9318-7187D15E2D2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5E85D72B-9C06-44B6-BE5B-1F8635BE1E4A}">
      <text>
        <r>
          <rPr>
            <b/>
            <sz val="9"/>
            <color indexed="81"/>
            <rFont val="Tahoma"/>
            <family val="2"/>
          </rPr>
          <t>O: Overtime Earned</t>
        </r>
      </text>
    </comment>
    <comment ref="K48" authorId="0" shapeId="0" xr:uid="{86A06ED9-0C88-45A7-8EF7-278A36C7C84B}">
      <text>
        <r>
          <rPr>
            <b/>
            <sz val="9"/>
            <color indexed="81"/>
            <rFont val="Tahoma"/>
            <family val="2"/>
          </rPr>
          <t>CU:Comp Time Used</t>
        </r>
      </text>
    </comment>
    <comment ref="L48" authorId="1" shapeId="0" xr:uid="{7AB54D7B-B6B8-4319-87F9-33A1E872AEF8}">
      <text>
        <r>
          <rPr>
            <b/>
            <sz val="9"/>
            <color indexed="81"/>
            <rFont val="Tahoma"/>
            <family val="2"/>
          </rPr>
          <t xml:space="preserve">V: Vacation 
</t>
        </r>
        <r>
          <rPr>
            <sz val="9"/>
            <color indexed="81"/>
            <rFont val="Tahoma"/>
            <family val="2"/>
          </rPr>
          <t xml:space="preserve">
</t>
        </r>
      </text>
    </comment>
    <comment ref="M48" authorId="0" shapeId="0" xr:uid="{1DEDCC08-8022-47FF-8620-C68E6F43B955}">
      <text>
        <r>
          <rPr>
            <b/>
            <sz val="9"/>
            <color indexed="81"/>
            <rFont val="Tahoma"/>
            <family val="2"/>
          </rPr>
          <t>S: Sick</t>
        </r>
      </text>
    </comment>
    <comment ref="N48" authorId="0" shapeId="0" xr:uid="{07B9CFF9-ACA1-4DBE-B991-ACB33F863E22}">
      <text>
        <r>
          <rPr>
            <b/>
            <sz val="9"/>
            <color indexed="81"/>
            <rFont val="Tahoma"/>
            <family val="2"/>
          </rPr>
          <t>CI:</t>
        </r>
        <r>
          <rPr>
            <sz val="9"/>
            <color indexed="81"/>
            <rFont val="Tahoma"/>
            <family val="2"/>
          </rPr>
          <t xml:space="preserve"> Community Involvment
</t>
        </r>
      </text>
    </comment>
    <comment ref="O48" authorId="0" shapeId="0" xr:uid="{ECF5FA1D-9A36-482F-9134-FF5893211BB4}">
      <text>
        <r>
          <rPr>
            <b/>
            <sz val="9"/>
            <color indexed="81"/>
            <rFont val="Tahoma"/>
            <family val="2"/>
          </rPr>
          <t>BL: Bonus Leave</t>
        </r>
      </text>
    </comment>
    <comment ref="P48" authorId="0" shapeId="0" xr:uid="{7114C742-2FCA-46BE-96EB-D5AF3E151094}">
      <text>
        <r>
          <rPr>
            <b/>
            <sz val="9"/>
            <color indexed="81"/>
            <rFont val="Tahoma"/>
            <family val="2"/>
          </rPr>
          <t>H: Holiday.
When the university is closed on a holiday, mark the hours here.</t>
        </r>
      </text>
    </comment>
    <comment ref="Q48" authorId="1" shapeId="0" xr:uid="{C8BDD466-0F95-44CD-B5B6-144A44EE49F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BB676660-5D3C-4267-8EEA-53F4197B6CA9}">
      <text>
        <r>
          <rPr>
            <b/>
            <sz val="9"/>
            <color indexed="81"/>
            <rFont val="Tahoma"/>
            <family val="2"/>
          </rPr>
          <t>AM: Adverse Weather Makeup Hours
Indicate time worked that will be used to make up time taken off due to adverse weather.</t>
        </r>
      </text>
    </comment>
    <comment ref="U48" authorId="0" shapeId="0" xr:uid="{48AD0587-184B-44F0-98E4-DF8B25BF687E}">
      <text>
        <r>
          <rPr>
            <b/>
            <sz val="9"/>
            <color indexed="81"/>
            <rFont val="Tahoma"/>
            <family val="2"/>
          </rPr>
          <t>AP: Adverse Weather Time Not Worked</t>
        </r>
      </text>
    </comment>
    <comment ref="V48" authorId="0" shapeId="0" xr:uid="{67C025DB-8214-4796-899C-EAD38D3833F8}">
      <text>
        <r>
          <rPr>
            <b/>
            <sz val="9"/>
            <color indexed="81"/>
            <rFont val="Tahoma"/>
            <family val="2"/>
          </rPr>
          <t>AWLW: Adverse Weather Leave Without Pay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6E450C9C-4D9C-449A-92B3-51AEF013D66F}">
      <text>
        <r>
          <rPr>
            <b/>
            <sz val="9"/>
            <color indexed="81"/>
            <rFont val="Tahoma"/>
            <family val="2"/>
          </rPr>
          <t>SP: Shift Pay</t>
        </r>
      </text>
    </comment>
    <comment ref="E4" authorId="0" shapeId="0" xr:uid="{3B6AF029-1603-4FC0-87B7-D45CEC7749F1}">
      <text>
        <r>
          <rPr>
            <b/>
            <sz val="9"/>
            <color indexed="81"/>
            <rFont val="Tahoma"/>
            <family val="2"/>
          </rPr>
          <t>HP: Holiday Premium Pay</t>
        </r>
      </text>
    </comment>
    <comment ref="F4" authorId="0" shapeId="0" xr:uid="{49D9F2BB-C35D-4D75-9449-125C6BC66EF7}">
      <text>
        <r>
          <rPr>
            <b/>
            <sz val="9"/>
            <color indexed="81"/>
            <rFont val="Tahoma"/>
            <family val="2"/>
          </rPr>
          <t>OC: On Call Hours</t>
        </r>
      </text>
    </comment>
    <comment ref="G4" authorId="0" shapeId="0" xr:uid="{E98B7783-AD74-4FA4-8112-F64FBCA07C80}">
      <text>
        <r>
          <rPr>
            <b/>
            <sz val="9"/>
            <color indexed="81"/>
            <rFont val="Tahoma"/>
            <family val="2"/>
          </rPr>
          <t xml:space="preserve">CB1.5:Call Back at 1.5
CB1.0:Call Back at 1.0
</t>
        </r>
      </text>
    </comment>
    <comment ref="I4" authorId="0" shapeId="0" xr:uid="{B63125B6-847C-4866-8541-541A03257FA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58E2B5B0-9763-478B-A872-E5ACE5E22570}">
      <text>
        <r>
          <rPr>
            <b/>
            <sz val="9"/>
            <color indexed="81"/>
            <rFont val="Tahoma"/>
            <family val="2"/>
          </rPr>
          <t>O: Overtime Earned</t>
        </r>
      </text>
    </comment>
    <comment ref="K4" authorId="0" shapeId="0" xr:uid="{726F8245-62A0-4001-BEF2-DE2E38EA630B}">
      <text>
        <r>
          <rPr>
            <b/>
            <sz val="9"/>
            <color indexed="81"/>
            <rFont val="Tahoma"/>
            <family val="2"/>
          </rPr>
          <t>CU:Comp Time Used</t>
        </r>
      </text>
    </comment>
    <comment ref="L4" authorId="1" shapeId="0" xr:uid="{DA6EC29C-4A49-4D75-ABAA-A100803E7206}">
      <text>
        <r>
          <rPr>
            <b/>
            <sz val="9"/>
            <color indexed="81"/>
            <rFont val="Tahoma"/>
            <family val="2"/>
          </rPr>
          <t xml:space="preserve">V: Vacation 
</t>
        </r>
        <r>
          <rPr>
            <sz val="9"/>
            <color indexed="81"/>
            <rFont val="Tahoma"/>
            <family val="2"/>
          </rPr>
          <t xml:space="preserve">
</t>
        </r>
      </text>
    </comment>
    <comment ref="M4" authorId="0" shapeId="0" xr:uid="{4A735F7D-7849-4F52-A639-BB37A5D60834}">
      <text>
        <r>
          <rPr>
            <b/>
            <sz val="9"/>
            <color indexed="81"/>
            <rFont val="Tahoma"/>
            <family val="2"/>
          </rPr>
          <t>S: Sick</t>
        </r>
      </text>
    </comment>
    <comment ref="N4" authorId="0" shapeId="0" xr:uid="{7BF76E45-E565-4439-9977-02F60CA2BF8F}">
      <text>
        <r>
          <rPr>
            <b/>
            <sz val="9"/>
            <color indexed="81"/>
            <rFont val="Tahoma"/>
            <family val="2"/>
          </rPr>
          <t>CI:</t>
        </r>
        <r>
          <rPr>
            <sz val="9"/>
            <color indexed="81"/>
            <rFont val="Tahoma"/>
            <family val="2"/>
          </rPr>
          <t xml:space="preserve"> Community Involvment
</t>
        </r>
      </text>
    </comment>
    <comment ref="O4" authorId="0" shapeId="0" xr:uid="{1FF0E81F-4EEF-49A3-B715-71B8D86E607A}">
      <text>
        <r>
          <rPr>
            <b/>
            <sz val="9"/>
            <color indexed="81"/>
            <rFont val="Tahoma"/>
            <family val="2"/>
          </rPr>
          <t>BL: Bonus Leave</t>
        </r>
      </text>
    </comment>
    <comment ref="P4" authorId="0" shapeId="0" xr:uid="{5A2B3632-1D2A-49D6-A8C3-20F4B833BD2F}">
      <text>
        <r>
          <rPr>
            <b/>
            <sz val="9"/>
            <color indexed="81"/>
            <rFont val="Tahoma"/>
            <family val="2"/>
          </rPr>
          <t>H: Holiday.
When the university is closed on a holiday, mark the hours here.</t>
        </r>
      </text>
    </comment>
    <comment ref="Q4" authorId="1" shapeId="0" xr:uid="{317C0EE5-EC6A-4C4E-9385-D8766993D3C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178DDC5E-011C-48FB-9348-D73C8ABFEA0E}">
      <text>
        <r>
          <rPr>
            <b/>
            <sz val="9"/>
            <color indexed="81"/>
            <rFont val="Tahoma"/>
            <family val="2"/>
          </rPr>
          <t>AM: Adverse Weather Makeup Hours
Indicate time worked that will be used to make up time taken off due to adverse weather.</t>
        </r>
      </text>
    </comment>
    <comment ref="U4" authorId="0" shapeId="0" xr:uid="{969CBE91-D358-4358-BEA1-68F6930B6173}">
      <text>
        <r>
          <rPr>
            <b/>
            <sz val="9"/>
            <color indexed="81"/>
            <rFont val="Tahoma"/>
            <family val="2"/>
          </rPr>
          <t>AP: Adverse Weather Time Not Worked</t>
        </r>
      </text>
    </comment>
    <comment ref="V4" authorId="0" shapeId="0" xr:uid="{9C68678D-5608-419F-B12F-B31FBFB2ADB0}">
      <text>
        <r>
          <rPr>
            <b/>
            <sz val="9"/>
            <color indexed="81"/>
            <rFont val="Tahoma"/>
            <family val="2"/>
          </rPr>
          <t>AWLW: Adverse Weather Leave Without Pay</t>
        </r>
      </text>
    </comment>
    <comment ref="D15" authorId="0" shapeId="0" xr:uid="{1FD1D4F7-7CB1-49ED-A66B-0C3FB13A9CF9}">
      <text>
        <r>
          <rPr>
            <b/>
            <sz val="9"/>
            <color indexed="81"/>
            <rFont val="Tahoma"/>
            <family val="2"/>
          </rPr>
          <t>SP: Shift Pay</t>
        </r>
      </text>
    </comment>
    <comment ref="E15" authorId="0" shapeId="0" xr:uid="{F715F6A9-9003-4739-B0FC-BAD00D02FA49}">
      <text>
        <r>
          <rPr>
            <b/>
            <sz val="9"/>
            <color indexed="81"/>
            <rFont val="Tahoma"/>
            <family val="2"/>
          </rPr>
          <t>HP: Holiday Premium Pay</t>
        </r>
      </text>
    </comment>
    <comment ref="F15" authorId="0" shapeId="0" xr:uid="{56D8F77E-3D07-40CE-BED6-01CD05881585}">
      <text>
        <r>
          <rPr>
            <b/>
            <sz val="9"/>
            <color indexed="81"/>
            <rFont val="Tahoma"/>
            <family val="2"/>
          </rPr>
          <t>OC: On Call Hours</t>
        </r>
      </text>
    </comment>
    <comment ref="G15" authorId="0" shapeId="0" xr:uid="{22EEFC1F-B546-4871-9600-FDA88F3CD464}">
      <text>
        <r>
          <rPr>
            <b/>
            <sz val="9"/>
            <color indexed="81"/>
            <rFont val="Tahoma"/>
            <family val="2"/>
          </rPr>
          <t xml:space="preserve">CB1.5:Call Back at 1.5
CB1.0:Call Back at 1.0
</t>
        </r>
      </text>
    </comment>
    <comment ref="I15" authorId="0" shapeId="0" xr:uid="{6B89D5E7-E827-4D3F-BCAE-C9AF06FE35F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A0666592-FBF9-44E9-BB72-1E97D6D13348}">
      <text>
        <r>
          <rPr>
            <b/>
            <sz val="9"/>
            <color indexed="81"/>
            <rFont val="Tahoma"/>
            <family val="2"/>
          </rPr>
          <t>O: Overtime Earned</t>
        </r>
      </text>
    </comment>
    <comment ref="K15" authorId="0" shapeId="0" xr:uid="{56062C2D-6C8A-4199-9AD1-3D1104FB87C0}">
      <text>
        <r>
          <rPr>
            <b/>
            <sz val="9"/>
            <color indexed="81"/>
            <rFont val="Tahoma"/>
            <family val="2"/>
          </rPr>
          <t>CU:Comp Time Used</t>
        </r>
      </text>
    </comment>
    <comment ref="L15" authorId="1" shapeId="0" xr:uid="{5A9D28AF-7343-41B7-B011-4ECEE8A50860}">
      <text>
        <r>
          <rPr>
            <b/>
            <sz val="9"/>
            <color indexed="81"/>
            <rFont val="Tahoma"/>
            <family val="2"/>
          </rPr>
          <t xml:space="preserve">V: Vacation 
</t>
        </r>
        <r>
          <rPr>
            <sz val="9"/>
            <color indexed="81"/>
            <rFont val="Tahoma"/>
            <family val="2"/>
          </rPr>
          <t xml:space="preserve">
</t>
        </r>
      </text>
    </comment>
    <comment ref="M15" authorId="0" shapeId="0" xr:uid="{0C7D1A5D-293E-4160-ADA8-5DAA70C3E354}">
      <text>
        <r>
          <rPr>
            <b/>
            <sz val="9"/>
            <color indexed="81"/>
            <rFont val="Tahoma"/>
            <family val="2"/>
          </rPr>
          <t>S: Sick</t>
        </r>
      </text>
    </comment>
    <comment ref="N15" authorId="0" shapeId="0" xr:uid="{9E53E703-7275-4C8B-B502-DCDCFDCD23F6}">
      <text>
        <r>
          <rPr>
            <b/>
            <sz val="9"/>
            <color indexed="81"/>
            <rFont val="Tahoma"/>
            <family val="2"/>
          </rPr>
          <t>CI:</t>
        </r>
        <r>
          <rPr>
            <sz val="9"/>
            <color indexed="81"/>
            <rFont val="Tahoma"/>
            <family val="2"/>
          </rPr>
          <t xml:space="preserve"> Community Involvment
</t>
        </r>
      </text>
    </comment>
    <comment ref="O15" authorId="0" shapeId="0" xr:uid="{3EAFC2FC-9F72-4947-BF19-F0C38930FC32}">
      <text>
        <r>
          <rPr>
            <b/>
            <sz val="9"/>
            <color indexed="81"/>
            <rFont val="Tahoma"/>
            <family val="2"/>
          </rPr>
          <t>BL: Bonus Leave</t>
        </r>
      </text>
    </comment>
    <comment ref="P15" authorId="0" shapeId="0" xr:uid="{596E77BE-DEB4-4D46-9FD9-F1358F3817DF}">
      <text>
        <r>
          <rPr>
            <b/>
            <sz val="9"/>
            <color indexed="81"/>
            <rFont val="Tahoma"/>
            <family val="2"/>
          </rPr>
          <t>H: Holiday.
When the university is closed on a holiday, mark the hours here.</t>
        </r>
      </text>
    </comment>
    <comment ref="Q15" authorId="1" shapeId="0" xr:uid="{35466D83-94EC-4640-BA5D-92DCDA0CACB1}">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F24C0D84-260C-496E-9690-B9C5A2770D37}">
      <text>
        <r>
          <rPr>
            <b/>
            <sz val="9"/>
            <color indexed="81"/>
            <rFont val="Tahoma"/>
            <family val="2"/>
          </rPr>
          <t>AM: Adverse Weather Makeup Hours
Indicate time worked that will be used to make up time taken off due to adverse weather.</t>
        </r>
      </text>
    </comment>
    <comment ref="U15" authorId="0" shapeId="0" xr:uid="{8C17EE2D-CBD6-4FC6-906F-9C29A3ABF01C}">
      <text>
        <r>
          <rPr>
            <b/>
            <sz val="9"/>
            <color indexed="81"/>
            <rFont val="Tahoma"/>
            <family val="2"/>
          </rPr>
          <t>AP: Adverse Weather Time Not Worked</t>
        </r>
      </text>
    </comment>
    <comment ref="V15" authorId="0" shapeId="0" xr:uid="{86C33534-CAEC-4381-87DE-1F8E2F5C2F89}">
      <text>
        <r>
          <rPr>
            <b/>
            <sz val="9"/>
            <color indexed="81"/>
            <rFont val="Tahoma"/>
            <family val="2"/>
          </rPr>
          <t>AWLW: Adverse Weather Leave Without Pay</t>
        </r>
      </text>
    </comment>
    <comment ref="D26" authorId="0" shapeId="0" xr:uid="{9BC4CD3B-BD66-4464-84B1-44996E278970}">
      <text>
        <r>
          <rPr>
            <b/>
            <sz val="9"/>
            <color indexed="81"/>
            <rFont val="Tahoma"/>
            <family val="2"/>
          </rPr>
          <t>SP: Shift Pay</t>
        </r>
      </text>
    </comment>
    <comment ref="E26" authorId="0" shapeId="0" xr:uid="{2AAFA029-4F8A-426F-BF3D-C7CBF1BDAB62}">
      <text>
        <r>
          <rPr>
            <b/>
            <sz val="9"/>
            <color indexed="81"/>
            <rFont val="Tahoma"/>
            <family val="2"/>
          </rPr>
          <t>HP: Holiday Premium Pay</t>
        </r>
      </text>
    </comment>
    <comment ref="F26" authorId="0" shapeId="0" xr:uid="{BDDB1E27-3E2E-4AB9-8105-1A2D385CD617}">
      <text>
        <r>
          <rPr>
            <b/>
            <sz val="9"/>
            <color indexed="81"/>
            <rFont val="Tahoma"/>
            <family val="2"/>
          </rPr>
          <t>OC: On Call Hours</t>
        </r>
      </text>
    </comment>
    <comment ref="G26" authorId="0" shapeId="0" xr:uid="{DEABBE46-1DE9-49A2-A7F4-E93463E61F8D}">
      <text>
        <r>
          <rPr>
            <b/>
            <sz val="9"/>
            <color indexed="81"/>
            <rFont val="Tahoma"/>
            <family val="2"/>
          </rPr>
          <t xml:space="preserve">CB1.5:Call Back at 1.5
CB1.0:Call Back at 1.0
</t>
        </r>
      </text>
    </comment>
    <comment ref="I26" authorId="0" shapeId="0" xr:uid="{D0EE51DA-AC41-4730-B45F-0038BD0999FB}">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BC61706F-A456-475A-AC30-3F8911A86B65}">
      <text>
        <r>
          <rPr>
            <b/>
            <sz val="9"/>
            <color indexed="81"/>
            <rFont val="Tahoma"/>
            <family val="2"/>
          </rPr>
          <t>O: Overtime Earned</t>
        </r>
      </text>
    </comment>
    <comment ref="K26" authorId="0" shapeId="0" xr:uid="{9890C217-E409-4699-B115-521A03C11314}">
      <text>
        <r>
          <rPr>
            <b/>
            <sz val="9"/>
            <color indexed="81"/>
            <rFont val="Tahoma"/>
            <family val="2"/>
          </rPr>
          <t>CU:Comp Time Used</t>
        </r>
      </text>
    </comment>
    <comment ref="L26" authorId="1" shapeId="0" xr:uid="{4E20CB8F-DD39-436C-A17C-1F1D1846383A}">
      <text>
        <r>
          <rPr>
            <b/>
            <sz val="9"/>
            <color indexed="81"/>
            <rFont val="Tahoma"/>
            <family val="2"/>
          </rPr>
          <t xml:space="preserve">V: Vacation 
</t>
        </r>
        <r>
          <rPr>
            <sz val="9"/>
            <color indexed="81"/>
            <rFont val="Tahoma"/>
            <family val="2"/>
          </rPr>
          <t xml:space="preserve">
</t>
        </r>
      </text>
    </comment>
    <comment ref="M26" authorId="0" shapeId="0" xr:uid="{BB6C4110-D961-467C-A43F-A5F7A1044BC2}">
      <text>
        <r>
          <rPr>
            <b/>
            <sz val="9"/>
            <color indexed="81"/>
            <rFont val="Tahoma"/>
            <family val="2"/>
          </rPr>
          <t>S: Sick</t>
        </r>
      </text>
    </comment>
    <comment ref="N26" authorId="0" shapeId="0" xr:uid="{B042FBA8-E829-4F01-BB1C-616165CD685A}">
      <text>
        <r>
          <rPr>
            <b/>
            <sz val="9"/>
            <color indexed="81"/>
            <rFont val="Tahoma"/>
            <family val="2"/>
          </rPr>
          <t>CI:</t>
        </r>
        <r>
          <rPr>
            <sz val="9"/>
            <color indexed="81"/>
            <rFont val="Tahoma"/>
            <family val="2"/>
          </rPr>
          <t xml:space="preserve"> Community Involvment
</t>
        </r>
      </text>
    </comment>
    <comment ref="O26" authorId="0" shapeId="0" xr:uid="{A362B197-AECF-487D-B655-EB6498AAAAAD}">
      <text>
        <r>
          <rPr>
            <b/>
            <sz val="9"/>
            <color indexed="81"/>
            <rFont val="Tahoma"/>
            <family val="2"/>
          </rPr>
          <t>BL: Bonus Leave</t>
        </r>
      </text>
    </comment>
    <comment ref="P26" authorId="0" shapeId="0" xr:uid="{AA49B04F-E4E9-4DA3-91E1-EA03C515913D}">
      <text>
        <r>
          <rPr>
            <b/>
            <sz val="9"/>
            <color indexed="81"/>
            <rFont val="Tahoma"/>
            <family val="2"/>
          </rPr>
          <t>H: Holiday.
When the university is closed on a holiday, mark the hours here.</t>
        </r>
      </text>
    </comment>
    <comment ref="Q26" authorId="1" shapeId="0" xr:uid="{3AEDFCDF-FBBC-4A8A-80AD-D2CD2384855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CF3BD5CC-74A9-415E-BDE4-F186DC70C6A0}">
      <text>
        <r>
          <rPr>
            <b/>
            <sz val="9"/>
            <color indexed="81"/>
            <rFont val="Tahoma"/>
            <family val="2"/>
          </rPr>
          <t>AM: Adverse Weather Makeup Hours
Indicate time worked that will be used to make up time taken off due to adverse weather.</t>
        </r>
      </text>
    </comment>
    <comment ref="U26" authorId="0" shapeId="0" xr:uid="{515E5BE5-A6BE-429F-B269-EC7E8A495C1E}">
      <text>
        <r>
          <rPr>
            <b/>
            <sz val="9"/>
            <color indexed="81"/>
            <rFont val="Tahoma"/>
            <family val="2"/>
          </rPr>
          <t>AP: Adverse Weather Time Not Worked</t>
        </r>
      </text>
    </comment>
    <comment ref="V26" authorId="0" shapeId="0" xr:uid="{03E0CC4F-96B4-4F15-801E-951ECC2DA78C}">
      <text>
        <r>
          <rPr>
            <b/>
            <sz val="9"/>
            <color indexed="81"/>
            <rFont val="Tahoma"/>
            <family val="2"/>
          </rPr>
          <t>AWLW: Adverse Weather Leave Without Pay</t>
        </r>
      </text>
    </comment>
    <comment ref="D37" authorId="0" shapeId="0" xr:uid="{9FD6014A-1D5A-4674-99DE-B23243C6DB77}">
      <text>
        <r>
          <rPr>
            <b/>
            <sz val="9"/>
            <color indexed="81"/>
            <rFont val="Tahoma"/>
            <family val="2"/>
          </rPr>
          <t>SP: Shift Pay</t>
        </r>
      </text>
    </comment>
    <comment ref="E37" authorId="0" shapeId="0" xr:uid="{D6BDEBCF-8DCB-4152-940F-F6C4D0B8931C}">
      <text>
        <r>
          <rPr>
            <b/>
            <sz val="9"/>
            <color indexed="81"/>
            <rFont val="Tahoma"/>
            <family val="2"/>
          </rPr>
          <t>HP: Holiday Premium Pay</t>
        </r>
      </text>
    </comment>
    <comment ref="F37" authorId="0" shapeId="0" xr:uid="{EFE3E446-1A82-476A-A242-54F06EE1C0DA}">
      <text>
        <r>
          <rPr>
            <b/>
            <sz val="9"/>
            <color indexed="81"/>
            <rFont val="Tahoma"/>
            <family val="2"/>
          </rPr>
          <t>OC: On Call Hours</t>
        </r>
      </text>
    </comment>
    <comment ref="G37" authorId="0" shapeId="0" xr:uid="{29F7EC4C-0DEC-4688-8B00-B29534BAEED2}">
      <text>
        <r>
          <rPr>
            <b/>
            <sz val="9"/>
            <color indexed="81"/>
            <rFont val="Tahoma"/>
            <family val="2"/>
          </rPr>
          <t xml:space="preserve">CB1.5:Call Back at 1.5
CB1.0:Call Back at 1.0
</t>
        </r>
      </text>
    </comment>
    <comment ref="I37" authorId="0" shapeId="0" xr:uid="{3E560C6C-C16F-41D3-9778-D6974537FC0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2BCC5D63-F9D2-4EB6-9262-DC8882F5F1BA}">
      <text>
        <r>
          <rPr>
            <b/>
            <sz val="9"/>
            <color indexed="81"/>
            <rFont val="Tahoma"/>
            <family val="2"/>
          </rPr>
          <t>O: Overtime Earned</t>
        </r>
      </text>
    </comment>
    <comment ref="K37" authorId="0" shapeId="0" xr:uid="{2466770C-CE60-4CBE-A00C-9566C556CACA}">
      <text>
        <r>
          <rPr>
            <b/>
            <sz val="9"/>
            <color indexed="81"/>
            <rFont val="Tahoma"/>
            <family val="2"/>
          </rPr>
          <t>CU:Comp Time Used</t>
        </r>
      </text>
    </comment>
    <comment ref="L37" authorId="1" shapeId="0" xr:uid="{F6935BD4-FCBD-496D-9491-3BD5D179C37B}">
      <text>
        <r>
          <rPr>
            <b/>
            <sz val="9"/>
            <color indexed="81"/>
            <rFont val="Tahoma"/>
            <family val="2"/>
          </rPr>
          <t xml:space="preserve">V: Vacation 
</t>
        </r>
        <r>
          <rPr>
            <sz val="9"/>
            <color indexed="81"/>
            <rFont val="Tahoma"/>
            <family val="2"/>
          </rPr>
          <t xml:space="preserve">
</t>
        </r>
      </text>
    </comment>
    <comment ref="M37" authorId="0" shapeId="0" xr:uid="{B2A1445C-8732-471D-B8E9-9A8B9C11F4FC}">
      <text>
        <r>
          <rPr>
            <b/>
            <sz val="9"/>
            <color indexed="81"/>
            <rFont val="Tahoma"/>
            <family val="2"/>
          </rPr>
          <t>S: Sick</t>
        </r>
      </text>
    </comment>
    <comment ref="N37" authorId="0" shapeId="0" xr:uid="{1B138B9E-5709-4FF2-A6BC-E9013C12C706}">
      <text>
        <r>
          <rPr>
            <b/>
            <sz val="9"/>
            <color indexed="81"/>
            <rFont val="Tahoma"/>
            <family val="2"/>
          </rPr>
          <t>CI:</t>
        </r>
        <r>
          <rPr>
            <sz val="9"/>
            <color indexed="81"/>
            <rFont val="Tahoma"/>
            <family val="2"/>
          </rPr>
          <t xml:space="preserve"> Community Involvment
</t>
        </r>
      </text>
    </comment>
    <comment ref="O37" authorId="0" shapeId="0" xr:uid="{8989C09D-5FCA-428D-B9AC-9D7D5395AC3C}">
      <text>
        <r>
          <rPr>
            <b/>
            <sz val="9"/>
            <color indexed="81"/>
            <rFont val="Tahoma"/>
            <family val="2"/>
          </rPr>
          <t>BL: Bonus Leave</t>
        </r>
      </text>
    </comment>
    <comment ref="P37" authorId="0" shapeId="0" xr:uid="{8C298F5D-F8C1-4023-B17B-7E14210118AD}">
      <text>
        <r>
          <rPr>
            <b/>
            <sz val="9"/>
            <color indexed="81"/>
            <rFont val="Tahoma"/>
            <family val="2"/>
          </rPr>
          <t>H: Holiday.
When the university is closed on a holiday, mark the hours here.</t>
        </r>
      </text>
    </comment>
    <comment ref="Q37" authorId="1" shapeId="0" xr:uid="{16DAB830-2346-450B-BE3D-FD24AFA484C8}">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D36315B3-E03F-4CF4-8F76-DE9EDBC9D571}">
      <text>
        <r>
          <rPr>
            <b/>
            <sz val="9"/>
            <color indexed="81"/>
            <rFont val="Tahoma"/>
            <family val="2"/>
          </rPr>
          <t>AM: Adverse Weather Makeup Hours
Indicate time worked that will be used to make up time taken off due to adverse weather.</t>
        </r>
      </text>
    </comment>
    <comment ref="U37" authorId="0" shapeId="0" xr:uid="{BFB5C7CD-C38D-4E91-88A0-54B88FA9907F}">
      <text>
        <r>
          <rPr>
            <b/>
            <sz val="9"/>
            <color indexed="81"/>
            <rFont val="Tahoma"/>
            <family val="2"/>
          </rPr>
          <t>AP: Adverse Weather Time Not Worked</t>
        </r>
      </text>
    </comment>
    <comment ref="V37" authorId="0" shapeId="0" xr:uid="{99ECFB1B-D756-458A-B917-D6A9723C6094}">
      <text>
        <r>
          <rPr>
            <b/>
            <sz val="9"/>
            <color indexed="81"/>
            <rFont val="Tahoma"/>
            <family val="2"/>
          </rPr>
          <t>AWLW: Adverse Weather Leave Without Pay</t>
        </r>
      </text>
    </comment>
    <comment ref="D48" authorId="0" shapeId="0" xr:uid="{5FEEB014-2780-46DD-A166-87663EF17E30}">
      <text>
        <r>
          <rPr>
            <b/>
            <sz val="9"/>
            <color indexed="81"/>
            <rFont val="Tahoma"/>
            <family val="2"/>
          </rPr>
          <t>SP: Shift Pay</t>
        </r>
      </text>
    </comment>
    <comment ref="E48" authorId="0" shapeId="0" xr:uid="{C84ECCB4-EAAF-4E08-8B38-C5CD01D41B11}">
      <text>
        <r>
          <rPr>
            <b/>
            <sz val="9"/>
            <color indexed="81"/>
            <rFont val="Tahoma"/>
            <family val="2"/>
          </rPr>
          <t>HP: Holiday Premium Pay</t>
        </r>
      </text>
    </comment>
    <comment ref="F48" authorId="0" shapeId="0" xr:uid="{AD176597-B2A1-482C-BC5F-F39CAF8165EC}">
      <text>
        <r>
          <rPr>
            <b/>
            <sz val="9"/>
            <color indexed="81"/>
            <rFont val="Tahoma"/>
            <family val="2"/>
          </rPr>
          <t>OC: On Call Hours</t>
        </r>
      </text>
    </comment>
    <comment ref="G48" authorId="0" shapeId="0" xr:uid="{8F3ACCD8-9841-4D4A-95BE-72521E906754}">
      <text>
        <r>
          <rPr>
            <b/>
            <sz val="9"/>
            <color indexed="81"/>
            <rFont val="Tahoma"/>
            <family val="2"/>
          </rPr>
          <t xml:space="preserve">CB1.5:Call Back at 1.5
CB1.0:Call Back at 1.0
</t>
        </r>
      </text>
    </comment>
    <comment ref="I48" authorId="0" shapeId="0" xr:uid="{B84D3822-EB55-4BCC-A49C-CCC8E53507A1}">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F67C46DE-A090-4E1C-B280-1030ADA75A02}">
      <text>
        <r>
          <rPr>
            <b/>
            <sz val="9"/>
            <color indexed="81"/>
            <rFont val="Tahoma"/>
            <family val="2"/>
          </rPr>
          <t>O: Overtime Earned</t>
        </r>
      </text>
    </comment>
    <comment ref="K48" authorId="0" shapeId="0" xr:uid="{E254382E-B57D-430D-8C51-9343BD247276}">
      <text>
        <r>
          <rPr>
            <b/>
            <sz val="9"/>
            <color indexed="81"/>
            <rFont val="Tahoma"/>
            <family val="2"/>
          </rPr>
          <t>CU:Comp Time Used</t>
        </r>
      </text>
    </comment>
    <comment ref="L48" authorId="1" shapeId="0" xr:uid="{E90E6083-B363-4770-9CC8-D59AA29C17F5}">
      <text>
        <r>
          <rPr>
            <b/>
            <sz val="9"/>
            <color indexed="81"/>
            <rFont val="Tahoma"/>
            <family val="2"/>
          </rPr>
          <t xml:space="preserve">V: Vacation 
</t>
        </r>
        <r>
          <rPr>
            <sz val="9"/>
            <color indexed="81"/>
            <rFont val="Tahoma"/>
            <family val="2"/>
          </rPr>
          <t xml:space="preserve">
</t>
        </r>
      </text>
    </comment>
    <comment ref="M48" authorId="0" shapeId="0" xr:uid="{04DB280F-9562-49C0-B9CA-0637B2E82F11}">
      <text>
        <r>
          <rPr>
            <b/>
            <sz val="9"/>
            <color indexed="81"/>
            <rFont val="Tahoma"/>
            <family val="2"/>
          </rPr>
          <t>S: Sick</t>
        </r>
      </text>
    </comment>
    <comment ref="N48" authorId="0" shapeId="0" xr:uid="{F0FA1327-6F45-44A8-A371-1E27F3ED8D3D}">
      <text>
        <r>
          <rPr>
            <b/>
            <sz val="9"/>
            <color indexed="81"/>
            <rFont val="Tahoma"/>
            <family val="2"/>
          </rPr>
          <t>CI:</t>
        </r>
        <r>
          <rPr>
            <sz val="9"/>
            <color indexed="81"/>
            <rFont val="Tahoma"/>
            <family val="2"/>
          </rPr>
          <t xml:space="preserve"> Community Involvment
</t>
        </r>
      </text>
    </comment>
    <comment ref="O48" authorId="0" shapeId="0" xr:uid="{5C5B82D0-37C3-4614-A10E-828F0F7DC37F}">
      <text>
        <r>
          <rPr>
            <b/>
            <sz val="9"/>
            <color indexed="81"/>
            <rFont val="Tahoma"/>
            <family val="2"/>
          </rPr>
          <t>BL: Bonus Leave</t>
        </r>
      </text>
    </comment>
    <comment ref="P48" authorId="0" shapeId="0" xr:uid="{D860007D-6E38-4308-9DC9-FCC13B2046B5}">
      <text>
        <r>
          <rPr>
            <b/>
            <sz val="9"/>
            <color indexed="81"/>
            <rFont val="Tahoma"/>
            <family val="2"/>
          </rPr>
          <t>H: Holiday.
When the university is closed on a holiday, mark the hours here.</t>
        </r>
      </text>
    </comment>
    <comment ref="Q48" authorId="1" shapeId="0" xr:uid="{6F1C9909-C8B7-441D-A1C0-084B82FA2F03}">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6F0310C6-5AB7-420D-B815-8C6252A217B6}">
      <text>
        <r>
          <rPr>
            <b/>
            <sz val="9"/>
            <color indexed="81"/>
            <rFont val="Tahoma"/>
            <family val="2"/>
          </rPr>
          <t>AM: Adverse Weather Makeup Hours
Indicate time worked that will be used to make up time taken off due to adverse weather.</t>
        </r>
      </text>
    </comment>
    <comment ref="U48" authorId="0" shapeId="0" xr:uid="{9659D3D4-1A5C-45F2-B39B-23215099D2E2}">
      <text>
        <r>
          <rPr>
            <b/>
            <sz val="9"/>
            <color indexed="81"/>
            <rFont val="Tahoma"/>
            <family val="2"/>
          </rPr>
          <t>AP: Adverse Weather Time Not Worked</t>
        </r>
      </text>
    </comment>
    <comment ref="V48" authorId="0" shapeId="0" xr:uid="{56126D42-378D-49D1-AE79-46C00A88EB4D}">
      <text>
        <r>
          <rPr>
            <b/>
            <sz val="9"/>
            <color indexed="81"/>
            <rFont val="Tahoma"/>
            <family val="2"/>
          </rPr>
          <t>AWLW: Adverse Weather Leave Without Pay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847CF1B4-A4A3-4688-AF7E-5FCD87138550}">
      <text>
        <r>
          <rPr>
            <b/>
            <sz val="9"/>
            <color indexed="81"/>
            <rFont val="Tahoma"/>
            <family val="2"/>
          </rPr>
          <t>SP: Shift Pay</t>
        </r>
      </text>
    </comment>
    <comment ref="E4" authorId="0" shapeId="0" xr:uid="{F11B6E6D-D81B-44A8-8FBE-3530DFB8660B}">
      <text>
        <r>
          <rPr>
            <b/>
            <sz val="9"/>
            <color indexed="81"/>
            <rFont val="Tahoma"/>
            <family val="2"/>
          </rPr>
          <t>HP: Holiday Premium Pay</t>
        </r>
      </text>
    </comment>
    <comment ref="F4" authorId="0" shapeId="0" xr:uid="{6CC02DAC-24CD-4A20-A1EE-EFF494C4636D}">
      <text>
        <r>
          <rPr>
            <b/>
            <sz val="9"/>
            <color indexed="81"/>
            <rFont val="Tahoma"/>
            <family val="2"/>
          </rPr>
          <t>OC: On Call Hours</t>
        </r>
      </text>
    </comment>
    <comment ref="G4" authorId="0" shapeId="0" xr:uid="{C8145839-23D2-4E83-892F-3AB209AABB68}">
      <text>
        <r>
          <rPr>
            <b/>
            <sz val="9"/>
            <color indexed="81"/>
            <rFont val="Tahoma"/>
            <family val="2"/>
          </rPr>
          <t xml:space="preserve">CB1.5:Call Back at 1.5
CB1.0:Call Back at 1.0
</t>
        </r>
      </text>
    </comment>
    <comment ref="I4" authorId="0" shapeId="0" xr:uid="{93EF7378-4428-430C-B6AC-5095F7517C6B}">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6E30AAC3-0E29-403F-93E0-E1778FE5E28B}">
      <text>
        <r>
          <rPr>
            <b/>
            <sz val="9"/>
            <color indexed="81"/>
            <rFont val="Tahoma"/>
            <family val="2"/>
          </rPr>
          <t>O: Overtime Earned</t>
        </r>
      </text>
    </comment>
    <comment ref="K4" authorId="0" shapeId="0" xr:uid="{51C0A1B5-73A1-43F0-BF36-FC00FF8FC5FD}">
      <text>
        <r>
          <rPr>
            <b/>
            <sz val="9"/>
            <color indexed="81"/>
            <rFont val="Tahoma"/>
            <family val="2"/>
          </rPr>
          <t>CU:Comp Time Used</t>
        </r>
      </text>
    </comment>
    <comment ref="L4" authorId="1" shapeId="0" xr:uid="{C71E597A-82E5-4C8E-BC19-3E729E6910D7}">
      <text>
        <r>
          <rPr>
            <b/>
            <sz val="9"/>
            <color indexed="81"/>
            <rFont val="Tahoma"/>
            <family val="2"/>
          </rPr>
          <t xml:space="preserve">V: Vacation 
</t>
        </r>
        <r>
          <rPr>
            <sz val="9"/>
            <color indexed="81"/>
            <rFont val="Tahoma"/>
            <family val="2"/>
          </rPr>
          <t xml:space="preserve">
</t>
        </r>
      </text>
    </comment>
    <comment ref="M4" authorId="0" shapeId="0" xr:uid="{C9EEA8C6-EB30-4172-B23D-6526F64598B1}">
      <text>
        <r>
          <rPr>
            <b/>
            <sz val="9"/>
            <color indexed="81"/>
            <rFont val="Tahoma"/>
            <family val="2"/>
          </rPr>
          <t>S: Sick</t>
        </r>
      </text>
    </comment>
    <comment ref="N4" authorId="0" shapeId="0" xr:uid="{875940AC-B660-484D-A5CF-82487BB33FC7}">
      <text>
        <r>
          <rPr>
            <b/>
            <sz val="9"/>
            <color indexed="81"/>
            <rFont val="Tahoma"/>
            <family val="2"/>
          </rPr>
          <t>CI:</t>
        </r>
        <r>
          <rPr>
            <sz val="9"/>
            <color indexed="81"/>
            <rFont val="Tahoma"/>
            <family val="2"/>
          </rPr>
          <t xml:space="preserve"> Community Involvment
</t>
        </r>
      </text>
    </comment>
    <comment ref="O4" authorId="0" shapeId="0" xr:uid="{5B84F9B1-DA4B-401C-997D-6C03AF0AA453}">
      <text>
        <r>
          <rPr>
            <b/>
            <sz val="9"/>
            <color indexed="81"/>
            <rFont val="Tahoma"/>
            <family val="2"/>
          </rPr>
          <t>BL: Bonus Leave</t>
        </r>
      </text>
    </comment>
    <comment ref="P4" authorId="0" shapeId="0" xr:uid="{882FCB95-5C84-4C85-B45E-2FED7C856197}">
      <text>
        <r>
          <rPr>
            <b/>
            <sz val="9"/>
            <color indexed="81"/>
            <rFont val="Tahoma"/>
            <family val="2"/>
          </rPr>
          <t>H: Holiday.
When the university is closed on a holiday, mark the hours here.</t>
        </r>
      </text>
    </comment>
    <comment ref="Q4" authorId="1" shapeId="0" xr:uid="{F3985410-FF65-4F86-8C3E-0D46F939B157}">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830F78EE-7B32-4CE4-8814-EF41E24EE4DA}">
      <text>
        <r>
          <rPr>
            <b/>
            <sz val="9"/>
            <color indexed="81"/>
            <rFont val="Tahoma"/>
            <family val="2"/>
          </rPr>
          <t>AM: Adverse Weather Makeup Hours
Indicate time worked that will be used to make up time taken off due to adverse weather.</t>
        </r>
      </text>
    </comment>
    <comment ref="U4" authorId="0" shapeId="0" xr:uid="{F5873A67-D9C6-4033-9FEF-AA6984A13ACA}">
      <text>
        <r>
          <rPr>
            <b/>
            <sz val="9"/>
            <color indexed="81"/>
            <rFont val="Tahoma"/>
            <family val="2"/>
          </rPr>
          <t>AP: Adverse Weather Time Not Worked</t>
        </r>
      </text>
    </comment>
    <comment ref="V4" authorId="0" shapeId="0" xr:uid="{A48389B2-8F6F-4E0C-9308-18245D65F1CE}">
      <text>
        <r>
          <rPr>
            <b/>
            <sz val="9"/>
            <color indexed="81"/>
            <rFont val="Tahoma"/>
            <family val="2"/>
          </rPr>
          <t>AWLW: Adverse Weather Leave Without Pay</t>
        </r>
      </text>
    </comment>
    <comment ref="D15" authorId="0" shapeId="0" xr:uid="{8C17604A-AE73-4B88-AA4B-C5CEDDCF8573}">
      <text>
        <r>
          <rPr>
            <b/>
            <sz val="9"/>
            <color indexed="81"/>
            <rFont val="Tahoma"/>
            <family val="2"/>
          </rPr>
          <t>SP: Shift Pay</t>
        </r>
      </text>
    </comment>
    <comment ref="E15" authorId="0" shapeId="0" xr:uid="{365B04AC-C2D1-4E48-8D3E-EDB4885D0A8B}">
      <text>
        <r>
          <rPr>
            <b/>
            <sz val="9"/>
            <color indexed="81"/>
            <rFont val="Tahoma"/>
            <family val="2"/>
          </rPr>
          <t>HP: Holiday Premium Pay</t>
        </r>
      </text>
    </comment>
    <comment ref="F15" authorId="0" shapeId="0" xr:uid="{654944FF-38E2-4882-8EDC-B8A7E6DD019A}">
      <text>
        <r>
          <rPr>
            <b/>
            <sz val="9"/>
            <color indexed="81"/>
            <rFont val="Tahoma"/>
            <family val="2"/>
          </rPr>
          <t>OC: On Call Hours</t>
        </r>
      </text>
    </comment>
    <comment ref="G15" authorId="0" shapeId="0" xr:uid="{E4E0F5AD-AC71-4E8A-86DF-25C42E751A77}">
      <text>
        <r>
          <rPr>
            <b/>
            <sz val="9"/>
            <color indexed="81"/>
            <rFont val="Tahoma"/>
            <family val="2"/>
          </rPr>
          <t xml:space="preserve">CB1.5:Call Back at 1.5
CB1.0:Call Back at 1.0
</t>
        </r>
      </text>
    </comment>
    <comment ref="I15" authorId="0" shapeId="0" xr:uid="{B453DD49-E197-4DD9-8874-3E73BEB879FE}">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43E7F184-F819-4511-855D-E99E55E6F901}">
      <text>
        <r>
          <rPr>
            <b/>
            <sz val="9"/>
            <color indexed="81"/>
            <rFont val="Tahoma"/>
            <family val="2"/>
          </rPr>
          <t>O: Overtime Earned</t>
        </r>
      </text>
    </comment>
    <comment ref="K15" authorId="0" shapeId="0" xr:uid="{576D35EE-D4C7-4943-90EC-1FE5ED6D312D}">
      <text>
        <r>
          <rPr>
            <b/>
            <sz val="9"/>
            <color indexed="81"/>
            <rFont val="Tahoma"/>
            <family val="2"/>
          </rPr>
          <t>CU:Comp Time Used</t>
        </r>
      </text>
    </comment>
    <comment ref="L15" authorId="1" shapeId="0" xr:uid="{7081C324-758C-40F1-A7C4-66B085894E6C}">
      <text>
        <r>
          <rPr>
            <b/>
            <sz val="9"/>
            <color indexed="81"/>
            <rFont val="Tahoma"/>
            <family val="2"/>
          </rPr>
          <t xml:space="preserve">V: Vacation 
</t>
        </r>
        <r>
          <rPr>
            <sz val="9"/>
            <color indexed="81"/>
            <rFont val="Tahoma"/>
            <family val="2"/>
          </rPr>
          <t xml:space="preserve">
</t>
        </r>
      </text>
    </comment>
    <comment ref="M15" authorId="0" shapeId="0" xr:uid="{DA977F66-158A-40DB-A452-E16607ED5B73}">
      <text>
        <r>
          <rPr>
            <b/>
            <sz val="9"/>
            <color indexed="81"/>
            <rFont val="Tahoma"/>
            <family val="2"/>
          </rPr>
          <t>S: Sick</t>
        </r>
      </text>
    </comment>
    <comment ref="N15" authorId="0" shapeId="0" xr:uid="{5A73AFE4-D2B8-443C-85CD-9142FB7BE746}">
      <text>
        <r>
          <rPr>
            <b/>
            <sz val="9"/>
            <color indexed="81"/>
            <rFont val="Tahoma"/>
            <family val="2"/>
          </rPr>
          <t>CI:</t>
        </r>
        <r>
          <rPr>
            <sz val="9"/>
            <color indexed="81"/>
            <rFont val="Tahoma"/>
            <family val="2"/>
          </rPr>
          <t xml:space="preserve"> Community Involvment
</t>
        </r>
      </text>
    </comment>
    <comment ref="O15" authorId="0" shapeId="0" xr:uid="{89116F8F-2D98-4D2E-ABCB-AFEE539CD62A}">
      <text>
        <r>
          <rPr>
            <b/>
            <sz val="9"/>
            <color indexed="81"/>
            <rFont val="Tahoma"/>
            <family val="2"/>
          </rPr>
          <t>BL: Bonus Leave</t>
        </r>
      </text>
    </comment>
    <comment ref="P15" authorId="0" shapeId="0" xr:uid="{461AB788-D102-47B9-9955-361E70834E54}">
      <text>
        <r>
          <rPr>
            <b/>
            <sz val="9"/>
            <color indexed="81"/>
            <rFont val="Tahoma"/>
            <family val="2"/>
          </rPr>
          <t>H: Holiday.
When the university is closed on a holiday, mark the hours here.</t>
        </r>
      </text>
    </comment>
    <comment ref="Q15" authorId="1" shapeId="0" xr:uid="{E72F4C1D-716A-41B8-9072-0BFBE5EEF036}">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32B92B03-13F4-4F62-990E-78323854882B}">
      <text>
        <r>
          <rPr>
            <b/>
            <sz val="9"/>
            <color indexed="81"/>
            <rFont val="Tahoma"/>
            <family val="2"/>
          </rPr>
          <t>AM: Adverse Weather Makeup Hours
Indicate time worked that will be used to make up time taken off due to adverse weather.</t>
        </r>
      </text>
    </comment>
    <comment ref="U15" authorId="0" shapeId="0" xr:uid="{9F66A008-FCF5-4DE8-A53A-8171D3599217}">
      <text>
        <r>
          <rPr>
            <b/>
            <sz val="9"/>
            <color indexed="81"/>
            <rFont val="Tahoma"/>
            <family val="2"/>
          </rPr>
          <t>AP: Adverse Weather Time Not Worked</t>
        </r>
      </text>
    </comment>
    <comment ref="V15" authorId="0" shapeId="0" xr:uid="{ABAF8B6F-7341-43FB-94E4-025E65299847}">
      <text>
        <r>
          <rPr>
            <b/>
            <sz val="9"/>
            <color indexed="81"/>
            <rFont val="Tahoma"/>
            <family val="2"/>
          </rPr>
          <t>AWLW: Adverse Weather Leave Without Pay</t>
        </r>
      </text>
    </comment>
    <comment ref="D26" authorId="0" shapeId="0" xr:uid="{FD11F323-2E4E-4269-BD29-0D8D325D7495}">
      <text>
        <r>
          <rPr>
            <b/>
            <sz val="9"/>
            <color indexed="81"/>
            <rFont val="Tahoma"/>
            <family val="2"/>
          </rPr>
          <t>SP: Shift Pay</t>
        </r>
      </text>
    </comment>
    <comment ref="E26" authorId="0" shapeId="0" xr:uid="{DD8321FE-4E61-41EC-A31F-2508EA255F1B}">
      <text>
        <r>
          <rPr>
            <b/>
            <sz val="9"/>
            <color indexed="81"/>
            <rFont val="Tahoma"/>
            <family val="2"/>
          </rPr>
          <t>HP: Holiday Premium Pay</t>
        </r>
      </text>
    </comment>
    <comment ref="F26" authorId="0" shapeId="0" xr:uid="{F958AA2B-0059-415B-B775-59493247CC12}">
      <text>
        <r>
          <rPr>
            <b/>
            <sz val="9"/>
            <color indexed="81"/>
            <rFont val="Tahoma"/>
            <family val="2"/>
          </rPr>
          <t>OC: On Call Hours</t>
        </r>
      </text>
    </comment>
    <comment ref="G26" authorId="0" shapeId="0" xr:uid="{98ED391D-43EB-46D8-9692-19FEFCA07FEB}">
      <text>
        <r>
          <rPr>
            <b/>
            <sz val="9"/>
            <color indexed="81"/>
            <rFont val="Tahoma"/>
            <family val="2"/>
          </rPr>
          <t xml:space="preserve">CB1.5:Call Back at 1.5
CB1.0:Call Back at 1.0
</t>
        </r>
      </text>
    </comment>
    <comment ref="I26" authorId="0" shapeId="0" xr:uid="{0A99CB6F-C0CD-44F5-B1F6-7AE26BCCB322}">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B4539C99-CCBD-4AFD-9D31-205A231EC63D}">
      <text>
        <r>
          <rPr>
            <b/>
            <sz val="9"/>
            <color indexed="81"/>
            <rFont val="Tahoma"/>
            <family val="2"/>
          </rPr>
          <t>O: Overtime Earned</t>
        </r>
      </text>
    </comment>
    <comment ref="K26" authorId="0" shapeId="0" xr:uid="{54706CCF-111B-4410-A57A-E5B018AA4047}">
      <text>
        <r>
          <rPr>
            <b/>
            <sz val="9"/>
            <color indexed="81"/>
            <rFont val="Tahoma"/>
            <family val="2"/>
          </rPr>
          <t>CU:Comp Time Used</t>
        </r>
      </text>
    </comment>
    <comment ref="L26" authorId="1" shapeId="0" xr:uid="{7BE398EA-C165-41A1-AAB0-A4196D22DCD1}">
      <text>
        <r>
          <rPr>
            <b/>
            <sz val="9"/>
            <color indexed="81"/>
            <rFont val="Tahoma"/>
            <family val="2"/>
          </rPr>
          <t xml:space="preserve">V: Vacation 
</t>
        </r>
        <r>
          <rPr>
            <sz val="9"/>
            <color indexed="81"/>
            <rFont val="Tahoma"/>
            <family val="2"/>
          </rPr>
          <t xml:space="preserve">
</t>
        </r>
      </text>
    </comment>
    <comment ref="M26" authorId="0" shapeId="0" xr:uid="{5B2B4E45-130A-40A7-8F1C-5727D04732C6}">
      <text>
        <r>
          <rPr>
            <b/>
            <sz val="9"/>
            <color indexed="81"/>
            <rFont val="Tahoma"/>
            <family val="2"/>
          </rPr>
          <t>S: Sick</t>
        </r>
      </text>
    </comment>
    <comment ref="N26" authorId="0" shapeId="0" xr:uid="{23E51E78-07C0-4BC7-927E-EA874E5F3F98}">
      <text>
        <r>
          <rPr>
            <b/>
            <sz val="9"/>
            <color indexed="81"/>
            <rFont val="Tahoma"/>
            <family val="2"/>
          </rPr>
          <t>CI:</t>
        </r>
        <r>
          <rPr>
            <sz val="9"/>
            <color indexed="81"/>
            <rFont val="Tahoma"/>
            <family val="2"/>
          </rPr>
          <t xml:space="preserve"> Community Involvment
</t>
        </r>
      </text>
    </comment>
    <comment ref="O26" authorId="0" shapeId="0" xr:uid="{CCDCFD37-68B2-40A1-9BC7-CBE727412CDF}">
      <text>
        <r>
          <rPr>
            <b/>
            <sz val="9"/>
            <color indexed="81"/>
            <rFont val="Tahoma"/>
            <family val="2"/>
          </rPr>
          <t>BL: Bonus Leave</t>
        </r>
      </text>
    </comment>
    <comment ref="P26" authorId="0" shapeId="0" xr:uid="{0785BEE3-9290-4619-B231-27F0496DD883}">
      <text>
        <r>
          <rPr>
            <b/>
            <sz val="9"/>
            <color indexed="81"/>
            <rFont val="Tahoma"/>
            <family val="2"/>
          </rPr>
          <t>H: Holiday.
When the university is closed on a holiday, mark the hours here.</t>
        </r>
      </text>
    </comment>
    <comment ref="Q26" authorId="1" shapeId="0" xr:uid="{2ACCB81C-75DB-4423-AF7F-EF1A5E8B820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E8681EBD-640E-4174-A066-36D7A8FA4EC5}">
      <text>
        <r>
          <rPr>
            <b/>
            <sz val="9"/>
            <color indexed="81"/>
            <rFont val="Tahoma"/>
            <family val="2"/>
          </rPr>
          <t>AM: Adverse Weather Makeup Hours
Indicate time worked that will be used to make up time taken off due to adverse weather.</t>
        </r>
      </text>
    </comment>
    <comment ref="U26" authorId="0" shapeId="0" xr:uid="{1800F0F7-D93B-4383-8266-34C43724E70F}">
      <text>
        <r>
          <rPr>
            <b/>
            <sz val="9"/>
            <color indexed="81"/>
            <rFont val="Tahoma"/>
            <family val="2"/>
          </rPr>
          <t>AP: Adverse Weather Time Not Worked</t>
        </r>
      </text>
    </comment>
    <comment ref="V26" authorId="0" shapeId="0" xr:uid="{0A58AECE-9EE7-4370-BD74-59114E251BDE}">
      <text>
        <r>
          <rPr>
            <b/>
            <sz val="9"/>
            <color indexed="81"/>
            <rFont val="Tahoma"/>
            <family val="2"/>
          </rPr>
          <t>AWLW: Adverse Weather Leave Without Pay</t>
        </r>
      </text>
    </comment>
    <comment ref="D37" authorId="0" shapeId="0" xr:uid="{C50678B6-1840-4277-941F-45CDBED5A662}">
      <text>
        <r>
          <rPr>
            <b/>
            <sz val="9"/>
            <color indexed="81"/>
            <rFont val="Tahoma"/>
            <family val="2"/>
          </rPr>
          <t>SP: Shift Pay</t>
        </r>
      </text>
    </comment>
    <comment ref="E37" authorId="0" shapeId="0" xr:uid="{BB13C163-D652-456B-83B6-4A8CE6ED8FA4}">
      <text>
        <r>
          <rPr>
            <b/>
            <sz val="9"/>
            <color indexed="81"/>
            <rFont val="Tahoma"/>
            <family val="2"/>
          </rPr>
          <t>HP: Holiday Premium Pay</t>
        </r>
      </text>
    </comment>
    <comment ref="F37" authorId="0" shapeId="0" xr:uid="{2BA3D413-D7BF-4203-A0F6-818424568C1E}">
      <text>
        <r>
          <rPr>
            <b/>
            <sz val="9"/>
            <color indexed="81"/>
            <rFont val="Tahoma"/>
            <family val="2"/>
          </rPr>
          <t>OC: On Call Hours</t>
        </r>
      </text>
    </comment>
    <comment ref="G37" authorId="0" shapeId="0" xr:uid="{972BA4E7-7B76-4D6C-9FDC-D55E70A915C4}">
      <text>
        <r>
          <rPr>
            <b/>
            <sz val="9"/>
            <color indexed="81"/>
            <rFont val="Tahoma"/>
            <family val="2"/>
          </rPr>
          <t xml:space="preserve">CB1.5:Call Back at 1.5
CB1.0:Call Back at 1.0
</t>
        </r>
      </text>
    </comment>
    <comment ref="I37" authorId="0" shapeId="0" xr:uid="{227E8E95-F97B-434E-959A-DD90032CBAB2}">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7215D592-8B2B-42C2-BE10-AC53D107877D}">
      <text>
        <r>
          <rPr>
            <b/>
            <sz val="9"/>
            <color indexed="81"/>
            <rFont val="Tahoma"/>
            <family val="2"/>
          </rPr>
          <t>O: Overtime Earned</t>
        </r>
      </text>
    </comment>
    <comment ref="K37" authorId="0" shapeId="0" xr:uid="{E91B03BE-E407-4EB5-840D-2CBA8D0F7254}">
      <text>
        <r>
          <rPr>
            <b/>
            <sz val="9"/>
            <color indexed="81"/>
            <rFont val="Tahoma"/>
            <family val="2"/>
          </rPr>
          <t>CU:Comp Time Used</t>
        </r>
      </text>
    </comment>
    <comment ref="L37" authorId="1" shapeId="0" xr:uid="{21CBEC0B-9B4B-4A96-A91F-59EAD3578FD0}">
      <text>
        <r>
          <rPr>
            <b/>
            <sz val="9"/>
            <color indexed="81"/>
            <rFont val="Tahoma"/>
            <family val="2"/>
          </rPr>
          <t xml:space="preserve">V: Vacation 
</t>
        </r>
        <r>
          <rPr>
            <sz val="9"/>
            <color indexed="81"/>
            <rFont val="Tahoma"/>
            <family val="2"/>
          </rPr>
          <t xml:space="preserve">
</t>
        </r>
      </text>
    </comment>
    <comment ref="M37" authorId="0" shapeId="0" xr:uid="{27697F04-66B8-4CB5-ABD9-CE1A78B57A67}">
      <text>
        <r>
          <rPr>
            <b/>
            <sz val="9"/>
            <color indexed="81"/>
            <rFont val="Tahoma"/>
            <family val="2"/>
          </rPr>
          <t>S: Sick</t>
        </r>
      </text>
    </comment>
    <comment ref="N37" authorId="0" shapeId="0" xr:uid="{0DC6A6C7-CD56-4BA1-A823-85927DFDECA9}">
      <text>
        <r>
          <rPr>
            <b/>
            <sz val="9"/>
            <color indexed="81"/>
            <rFont val="Tahoma"/>
            <family val="2"/>
          </rPr>
          <t>CI:</t>
        </r>
        <r>
          <rPr>
            <sz val="9"/>
            <color indexed="81"/>
            <rFont val="Tahoma"/>
            <family val="2"/>
          </rPr>
          <t xml:space="preserve"> Community Involvment
</t>
        </r>
      </text>
    </comment>
    <comment ref="O37" authorId="0" shapeId="0" xr:uid="{51AFDB5A-65E3-45A5-8C78-98151F5F61E7}">
      <text>
        <r>
          <rPr>
            <b/>
            <sz val="9"/>
            <color indexed="81"/>
            <rFont val="Tahoma"/>
            <family val="2"/>
          </rPr>
          <t>BL: Bonus Leave</t>
        </r>
      </text>
    </comment>
    <comment ref="P37" authorId="0" shapeId="0" xr:uid="{14A67BBB-0F69-4808-A265-441B4D239E6B}">
      <text>
        <r>
          <rPr>
            <b/>
            <sz val="9"/>
            <color indexed="81"/>
            <rFont val="Tahoma"/>
            <family val="2"/>
          </rPr>
          <t>H: Holiday.
When the university is closed on a holiday, mark the hours here.</t>
        </r>
      </text>
    </comment>
    <comment ref="Q37" authorId="1" shapeId="0" xr:uid="{8AD2CB44-1180-4EAC-B4AA-986677FBD12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0103DD32-BBFF-4DB5-94AC-ACB66E96251D}">
      <text>
        <r>
          <rPr>
            <b/>
            <sz val="9"/>
            <color indexed="81"/>
            <rFont val="Tahoma"/>
            <family val="2"/>
          </rPr>
          <t>AM: Adverse Weather Makeup Hours
Indicate time worked that will be used to make up time taken off due to adverse weather.</t>
        </r>
      </text>
    </comment>
    <comment ref="U37" authorId="0" shapeId="0" xr:uid="{1550F88D-C940-4D0D-9AB1-5204D42586E6}">
      <text>
        <r>
          <rPr>
            <b/>
            <sz val="9"/>
            <color indexed="81"/>
            <rFont val="Tahoma"/>
            <family val="2"/>
          </rPr>
          <t>AP: Adverse Weather Time Not Worked</t>
        </r>
      </text>
    </comment>
    <comment ref="V37" authorId="0" shapeId="0" xr:uid="{6F25C343-9EF4-48A4-BFE3-9E17CC9C8C97}">
      <text>
        <r>
          <rPr>
            <b/>
            <sz val="9"/>
            <color indexed="81"/>
            <rFont val="Tahoma"/>
            <family val="2"/>
          </rPr>
          <t>AWLW: Adverse Weather Leave Without Pay</t>
        </r>
      </text>
    </comment>
    <comment ref="D48" authorId="0" shapeId="0" xr:uid="{80B17320-AEE5-4504-86C0-6442B539AC21}">
      <text>
        <r>
          <rPr>
            <b/>
            <sz val="9"/>
            <color indexed="81"/>
            <rFont val="Tahoma"/>
            <family val="2"/>
          </rPr>
          <t>SP: Shift Pay</t>
        </r>
      </text>
    </comment>
    <comment ref="E48" authorId="0" shapeId="0" xr:uid="{2987AFE6-8AF9-4A4B-AD92-7D584CE66A09}">
      <text>
        <r>
          <rPr>
            <b/>
            <sz val="9"/>
            <color indexed="81"/>
            <rFont val="Tahoma"/>
            <family val="2"/>
          </rPr>
          <t>HP: Holiday Premium Pay</t>
        </r>
      </text>
    </comment>
    <comment ref="F48" authorId="0" shapeId="0" xr:uid="{0F852B5E-EF01-4813-8227-479F5822CBDF}">
      <text>
        <r>
          <rPr>
            <b/>
            <sz val="9"/>
            <color indexed="81"/>
            <rFont val="Tahoma"/>
            <family val="2"/>
          </rPr>
          <t>OC: On Call Hours</t>
        </r>
      </text>
    </comment>
    <comment ref="G48" authorId="0" shapeId="0" xr:uid="{915025EA-2D7B-46CC-A7B5-AB1EF43759D6}">
      <text>
        <r>
          <rPr>
            <b/>
            <sz val="9"/>
            <color indexed="81"/>
            <rFont val="Tahoma"/>
            <family val="2"/>
          </rPr>
          <t xml:space="preserve">CB1.5:Call Back at 1.5
CB1.0:Call Back at 1.0
</t>
        </r>
      </text>
    </comment>
    <comment ref="I48" authorId="0" shapeId="0" xr:uid="{28D1A3FA-2BB0-48A6-A4F3-867FE37FFE2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A2D826C4-4ECE-45AE-9254-CC4344B2E46F}">
      <text>
        <r>
          <rPr>
            <b/>
            <sz val="9"/>
            <color indexed="81"/>
            <rFont val="Tahoma"/>
            <family val="2"/>
          </rPr>
          <t>O: Overtime Earned</t>
        </r>
      </text>
    </comment>
    <comment ref="K48" authorId="0" shapeId="0" xr:uid="{32A8947E-8985-46A1-A88A-A88E0B3BC4DF}">
      <text>
        <r>
          <rPr>
            <b/>
            <sz val="9"/>
            <color indexed="81"/>
            <rFont val="Tahoma"/>
            <family val="2"/>
          </rPr>
          <t>CU:Comp Time Used</t>
        </r>
      </text>
    </comment>
    <comment ref="L48" authorId="1" shapeId="0" xr:uid="{91E31307-0020-4C3B-9D27-DEC952D70CBF}">
      <text>
        <r>
          <rPr>
            <b/>
            <sz val="9"/>
            <color indexed="81"/>
            <rFont val="Tahoma"/>
            <family val="2"/>
          </rPr>
          <t xml:space="preserve">V: Vacation 
</t>
        </r>
        <r>
          <rPr>
            <sz val="9"/>
            <color indexed="81"/>
            <rFont val="Tahoma"/>
            <family val="2"/>
          </rPr>
          <t xml:space="preserve">
</t>
        </r>
      </text>
    </comment>
    <comment ref="M48" authorId="0" shapeId="0" xr:uid="{23470708-3504-4A22-AD3B-19A0DF7F59B5}">
      <text>
        <r>
          <rPr>
            <b/>
            <sz val="9"/>
            <color indexed="81"/>
            <rFont val="Tahoma"/>
            <family val="2"/>
          </rPr>
          <t>S: Sick</t>
        </r>
      </text>
    </comment>
    <comment ref="N48" authorId="0" shapeId="0" xr:uid="{1BFE7BED-FA6A-417A-AEFC-CA714E1C984F}">
      <text>
        <r>
          <rPr>
            <b/>
            <sz val="9"/>
            <color indexed="81"/>
            <rFont val="Tahoma"/>
            <family val="2"/>
          </rPr>
          <t>CI:</t>
        </r>
        <r>
          <rPr>
            <sz val="9"/>
            <color indexed="81"/>
            <rFont val="Tahoma"/>
            <family val="2"/>
          </rPr>
          <t xml:space="preserve"> Community Involvment
</t>
        </r>
      </text>
    </comment>
    <comment ref="O48" authorId="0" shapeId="0" xr:uid="{EB19888A-81D2-400E-8A86-E2CED737F67F}">
      <text>
        <r>
          <rPr>
            <b/>
            <sz val="9"/>
            <color indexed="81"/>
            <rFont val="Tahoma"/>
            <family val="2"/>
          </rPr>
          <t>BL: Bonus Leave</t>
        </r>
      </text>
    </comment>
    <comment ref="P48" authorId="0" shapeId="0" xr:uid="{BE978715-60D2-4371-BE8D-4AC4A35CC5E4}">
      <text>
        <r>
          <rPr>
            <b/>
            <sz val="9"/>
            <color indexed="81"/>
            <rFont val="Tahoma"/>
            <family val="2"/>
          </rPr>
          <t>H: Holiday.
When the university is closed on a holiday, mark the hours here.</t>
        </r>
      </text>
    </comment>
    <comment ref="Q48" authorId="1" shapeId="0" xr:uid="{2E2385C9-028D-4B9C-95FC-CFF9FE3A3D42}">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35879C11-0E74-48B8-8797-2227F40D41D0}">
      <text>
        <r>
          <rPr>
            <b/>
            <sz val="9"/>
            <color indexed="81"/>
            <rFont val="Tahoma"/>
            <family val="2"/>
          </rPr>
          <t>AM: Adverse Weather Makeup Hours
Indicate time worked that will be used to make up time taken off due to adverse weather.</t>
        </r>
      </text>
    </comment>
    <comment ref="U48" authorId="0" shapeId="0" xr:uid="{82251C68-8BA3-4E55-A884-105BC6069D75}">
      <text>
        <r>
          <rPr>
            <b/>
            <sz val="9"/>
            <color indexed="81"/>
            <rFont val="Tahoma"/>
            <family val="2"/>
          </rPr>
          <t>AP: Adverse Weather Time Not Worked</t>
        </r>
      </text>
    </comment>
    <comment ref="V48" authorId="0" shapeId="0" xr:uid="{ABF45BB1-C83E-4B0A-9BAE-338E2567C882}">
      <text>
        <r>
          <rPr>
            <b/>
            <sz val="9"/>
            <color indexed="81"/>
            <rFont val="Tahoma"/>
            <family val="2"/>
          </rPr>
          <t>AWLW: Adverse Weather Leave Without Pay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1D76514C-0971-4E1C-AF28-1AD032CB0311}">
      <text>
        <r>
          <rPr>
            <b/>
            <sz val="9"/>
            <color indexed="81"/>
            <rFont val="Tahoma"/>
            <family val="2"/>
          </rPr>
          <t>SP: Shift Pay</t>
        </r>
      </text>
    </comment>
    <comment ref="E4" authorId="0" shapeId="0" xr:uid="{AA4FD745-8ECC-4C96-99B4-51C1F8599CC8}">
      <text>
        <r>
          <rPr>
            <b/>
            <sz val="9"/>
            <color indexed="81"/>
            <rFont val="Tahoma"/>
            <family val="2"/>
          </rPr>
          <t>HP: Holiday Premium Pay</t>
        </r>
      </text>
    </comment>
    <comment ref="F4" authorId="0" shapeId="0" xr:uid="{12167815-4864-4090-B2F4-EFB0A3278604}">
      <text>
        <r>
          <rPr>
            <b/>
            <sz val="9"/>
            <color indexed="81"/>
            <rFont val="Tahoma"/>
            <family val="2"/>
          </rPr>
          <t>OC: On Call Hours</t>
        </r>
      </text>
    </comment>
    <comment ref="G4" authorId="0" shapeId="0" xr:uid="{4A8598B3-F410-40DB-AA7D-F8F19906B91F}">
      <text>
        <r>
          <rPr>
            <b/>
            <sz val="9"/>
            <color indexed="81"/>
            <rFont val="Tahoma"/>
            <family val="2"/>
          </rPr>
          <t xml:space="preserve">CB1.5:Call Back at 1.5
CB1.0:Call Back at 1.0
</t>
        </r>
      </text>
    </comment>
    <comment ref="I4" authorId="0" shapeId="0" xr:uid="{BCBBAD6E-4AB4-481C-812F-6D3921F1667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963558BB-002A-4C28-BBE9-7BA74D9F243B}">
      <text>
        <r>
          <rPr>
            <b/>
            <sz val="9"/>
            <color indexed="81"/>
            <rFont val="Tahoma"/>
            <family val="2"/>
          </rPr>
          <t>O: Overtime Earned</t>
        </r>
      </text>
    </comment>
    <comment ref="K4" authorId="0" shapeId="0" xr:uid="{8C383E7D-DFBD-4F08-8B17-3210F8B1E95B}">
      <text>
        <r>
          <rPr>
            <b/>
            <sz val="9"/>
            <color indexed="81"/>
            <rFont val="Tahoma"/>
            <family val="2"/>
          </rPr>
          <t>CU:Comp Time Used</t>
        </r>
      </text>
    </comment>
    <comment ref="L4" authorId="1" shapeId="0" xr:uid="{7B97EA55-A96E-4E61-9D98-2C06BBAA8807}">
      <text>
        <r>
          <rPr>
            <b/>
            <sz val="9"/>
            <color indexed="81"/>
            <rFont val="Tahoma"/>
            <family val="2"/>
          </rPr>
          <t xml:space="preserve">V: Vacation 
</t>
        </r>
        <r>
          <rPr>
            <sz val="9"/>
            <color indexed="81"/>
            <rFont val="Tahoma"/>
            <family val="2"/>
          </rPr>
          <t xml:space="preserve">
</t>
        </r>
      </text>
    </comment>
    <comment ref="M4" authorId="0" shapeId="0" xr:uid="{351AABB7-9BED-436C-8FE1-0E86AAE07BEE}">
      <text>
        <r>
          <rPr>
            <b/>
            <sz val="9"/>
            <color indexed="81"/>
            <rFont val="Tahoma"/>
            <family val="2"/>
          </rPr>
          <t>S: Sick</t>
        </r>
      </text>
    </comment>
    <comment ref="N4" authorId="0" shapeId="0" xr:uid="{635E7D19-0764-4D4E-8BCE-F4F22A9BA2FC}">
      <text>
        <r>
          <rPr>
            <b/>
            <sz val="9"/>
            <color indexed="81"/>
            <rFont val="Tahoma"/>
            <family val="2"/>
          </rPr>
          <t>CI:</t>
        </r>
        <r>
          <rPr>
            <sz val="9"/>
            <color indexed="81"/>
            <rFont val="Tahoma"/>
            <family val="2"/>
          </rPr>
          <t xml:space="preserve"> Community Involvment
</t>
        </r>
      </text>
    </comment>
    <comment ref="O4" authorId="0" shapeId="0" xr:uid="{B3FD75F7-1EE5-4D3B-885B-A600EA9F6CF7}">
      <text>
        <r>
          <rPr>
            <b/>
            <sz val="9"/>
            <color indexed="81"/>
            <rFont val="Tahoma"/>
            <family val="2"/>
          </rPr>
          <t>BL: Bonus Leave</t>
        </r>
      </text>
    </comment>
    <comment ref="P4" authorId="0" shapeId="0" xr:uid="{A9F286BE-6088-4A9A-A9A2-C38D88FDBF12}">
      <text>
        <r>
          <rPr>
            <b/>
            <sz val="9"/>
            <color indexed="81"/>
            <rFont val="Tahoma"/>
            <family val="2"/>
          </rPr>
          <t>H: Holiday.
When the university is closed on a holiday, mark the hours here.</t>
        </r>
      </text>
    </comment>
    <comment ref="Q4" authorId="1" shapeId="0" xr:uid="{2C472636-330D-4381-BFBD-BCE03CBB041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16F0CC3F-2CFF-4F8D-9A63-54FC8469C459}">
      <text>
        <r>
          <rPr>
            <b/>
            <sz val="9"/>
            <color indexed="81"/>
            <rFont val="Tahoma"/>
            <family val="2"/>
          </rPr>
          <t>AM: Adverse Weather Makeup Hours
Indicate time worked that will be used to make up time taken off due to adverse weather.</t>
        </r>
      </text>
    </comment>
    <comment ref="U4" authorId="0" shapeId="0" xr:uid="{ADBF5EC5-0325-4D16-B116-268ACCEB742D}">
      <text>
        <r>
          <rPr>
            <b/>
            <sz val="9"/>
            <color indexed="81"/>
            <rFont val="Tahoma"/>
            <family val="2"/>
          </rPr>
          <t>AP: Adverse Weather Time Not Worked</t>
        </r>
      </text>
    </comment>
    <comment ref="V4" authorId="0" shapeId="0" xr:uid="{641DF762-A5B5-4EEB-998D-8CAC28405BAF}">
      <text>
        <r>
          <rPr>
            <b/>
            <sz val="9"/>
            <color indexed="81"/>
            <rFont val="Tahoma"/>
            <family val="2"/>
          </rPr>
          <t>AWLW: Adverse Weather Leave Without Pay</t>
        </r>
      </text>
    </comment>
    <comment ref="D15" authorId="0" shapeId="0" xr:uid="{7D36F6CE-4DC1-4E28-87EF-A802BB79F229}">
      <text>
        <r>
          <rPr>
            <b/>
            <sz val="9"/>
            <color indexed="81"/>
            <rFont val="Tahoma"/>
            <family val="2"/>
          </rPr>
          <t>SP: Shift Pay</t>
        </r>
      </text>
    </comment>
    <comment ref="E15" authorId="0" shapeId="0" xr:uid="{04F7AEEB-41C9-4250-9460-6C9D770541C0}">
      <text>
        <r>
          <rPr>
            <b/>
            <sz val="9"/>
            <color indexed="81"/>
            <rFont val="Tahoma"/>
            <family val="2"/>
          </rPr>
          <t>HP: Holiday Premium Pay</t>
        </r>
      </text>
    </comment>
    <comment ref="F15" authorId="0" shapeId="0" xr:uid="{A53DF041-0102-4BC4-8844-2AA4A9D94DB3}">
      <text>
        <r>
          <rPr>
            <b/>
            <sz val="9"/>
            <color indexed="81"/>
            <rFont val="Tahoma"/>
            <family val="2"/>
          </rPr>
          <t>OC: On Call Hours</t>
        </r>
      </text>
    </comment>
    <comment ref="G15" authorId="0" shapeId="0" xr:uid="{D367E769-1B07-4FD9-AD6C-63A62D362338}">
      <text>
        <r>
          <rPr>
            <b/>
            <sz val="9"/>
            <color indexed="81"/>
            <rFont val="Tahoma"/>
            <family val="2"/>
          </rPr>
          <t xml:space="preserve">CB1.5:Call Back at 1.5
CB1.0:Call Back at 1.0
</t>
        </r>
      </text>
    </comment>
    <comment ref="I15" authorId="0" shapeId="0" xr:uid="{69F29C20-EBB9-4AF5-9B6D-ADB0FEFE511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2780E04E-0E45-4B91-8834-F92AB69F0A67}">
      <text>
        <r>
          <rPr>
            <b/>
            <sz val="9"/>
            <color indexed="81"/>
            <rFont val="Tahoma"/>
            <family val="2"/>
          </rPr>
          <t>O: Overtime Earned</t>
        </r>
      </text>
    </comment>
    <comment ref="K15" authorId="0" shapeId="0" xr:uid="{E9062A76-30B9-4959-A342-4C206668B0F3}">
      <text>
        <r>
          <rPr>
            <b/>
            <sz val="9"/>
            <color indexed="81"/>
            <rFont val="Tahoma"/>
            <family val="2"/>
          </rPr>
          <t>CU:Comp Time Used</t>
        </r>
      </text>
    </comment>
    <comment ref="L15" authorId="1" shapeId="0" xr:uid="{2E97B08E-F4CA-4CEA-BF7F-6039BACDC302}">
      <text>
        <r>
          <rPr>
            <b/>
            <sz val="9"/>
            <color indexed="81"/>
            <rFont val="Tahoma"/>
            <family val="2"/>
          </rPr>
          <t xml:space="preserve">V: Vacation 
</t>
        </r>
        <r>
          <rPr>
            <sz val="9"/>
            <color indexed="81"/>
            <rFont val="Tahoma"/>
            <family val="2"/>
          </rPr>
          <t xml:space="preserve">
</t>
        </r>
      </text>
    </comment>
    <comment ref="M15" authorId="0" shapeId="0" xr:uid="{B5586098-0346-4F81-AC73-BB618EC253A7}">
      <text>
        <r>
          <rPr>
            <b/>
            <sz val="9"/>
            <color indexed="81"/>
            <rFont val="Tahoma"/>
            <family val="2"/>
          </rPr>
          <t>S: Sick</t>
        </r>
      </text>
    </comment>
    <comment ref="N15" authorId="0" shapeId="0" xr:uid="{6D4C072B-66BD-4E93-AB97-692058A17A5C}">
      <text>
        <r>
          <rPr>
            <b/>
            <sz val="9"/>
            <color indexed="81"/>
            <rFont val="Tahoma"/>
            <family val="2"/>
          </rPr>
          <t>CI:</t>
        </r>
        <r>
          <rPr>
            <sz val="9"/>
            <color indexed="81"/>
            <rFont val="Tahoma"/>
            <family val="2"/>
          </rPr>
          <t xml:space="preserve"> Community Involvment
</t>
        </r>
      </text>
    </comment>
    <comment ref="O15" authorId="0" shapeId="0" xr:uid="{29E6C15B-8BD1-42A1-902D-2F3377A6C14D}">
      <text>
        <r>
          <rPr>
            <b/>
            <sz val="9"/>
            <color indexed="81"/>
            <rFont val="Tahoma"/>
            <family val="2"/>
          </rPr>
          <t>BL: Bonus Leave</t>
        </r>
      </text>
    </comment>
    <comment ref="P15" authorId="0" shapeId="0" xr:uid="{A6A2395F-DC0F-4E80-BE6E-9947719D7558}">
      <text>
        <r>
          <rPr>
            <b/>
            <sz val="9"/>
            <color indexed="81"/>
            <rFont val="Tahoma"/>
            <family val="2"/>
          </rPr>
          <t>H: Holiday.
When the university is closed on a holiday, mark the hours here.</t>
        </r>
      </text>
    </comment>
    <comment ref="Q15" authorId="1" shapeId="0" xr:uid="{8E5DB7BC-770B-4111-BC6D-3A16425F320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4FDCB41E-A32B-497F-84D6-BF0DD5A7D85C}">
      <text>
        <r>
          <rPr>
            <b/>
            <sz val="9"/>
            <color indexed="81"/>
            <rFont val="Tahoma"/>
            <family val="2"/>
          </rPr>
          <t>AM: Adverse Weather Makeup Hours
Indicate time worked that will be used to make up time taken off due to adverse weather.</t>
        </r>
      </text>
    </comment>
    <comment ref="U15" authorId="0" shapeId="0" xr:uid="{5C837770-7BAA-4C47-93F0-E49967E95407}">
      <text>
        <r>
          <rPr>
            <b/>
            <sz val="9"/>
            <color indexed="81"/>
            <rFont val="Tahoma"/>
            <family val="2"/>
          </rPr>
          <t>AP: Adverse Weather Time Not Worked</t>
        </r>
      </text>
    </comment>
    <comment ref="V15" authorId="0" shapeId="0" xr:uid="{A3CA9516-3186-4F7F-B8A3-A2053E6017DA}">
      <text>
        <r>
          <rPr>
            <b/>
            <sz val="9"/>
            <color indexed="81"/>
            <rFont val="Tahoma"/>
            <family val="2"/>
          </rPr>
          <t>AWLW: Adverse Weather Leave Without Pay</t>
        </r>
      </text>
    </comment>
    <comment ref="D26" authorId="0" shapeId="0" xr:uid="{CCEC922D-778E-44B8-921D-02EDF37084AB}">
      <text>
        <r>
          <rPr>
            <b/>
            <sz val="9"/>
            <color indexed="81"/>
            <rFont val="Tahoma"/>
            <family val="2"/>
          </rPr>
          <t>SP: Shift Pay</t>
        </r>
      </text>
    </comment>
    <comment ref="E26" authorId="0" shapeId="0" xr:uid="{229FFE22-E623-48D4-B22A-6B2988AE661E}">
      <text>
        <r>
          <rPr>
            <b/>
            <sz val="9"/>
            <color indexed="81"/>
            <rFont val="Tahoma"/>
            <family val="2"/>
          </rPr>
          <t>HP: Holiday Premium Pay</t>
        </r>
      </text>
    </comment>
    <comment ref="F26" authorId="0" shapeId="0" xr:uid="{41988231-E623-451C-9150-CC3F3B9DC840}">
      <text>
        <r>
          <rPr>
            <b/>
            <sz val="9"/>
            <color indexed="81"/>
            <rFont val="Tahoma"/>
            <family val="2"/>
          </rPr>
          <t>OC: On Call Hours</t>
        </r>
      </text>
    </comment>
    <comment ref="G26" authorId="0" shapeId="0" xr:uid="{EFC6DA3E-1E7F-4F40-81E4-636EF385A430}">
      <text>
        <r>
          <rPr>
            <b/>
            <sz val="9"/>
            <color indexed="81"/>
            <rFont val="Tahoma"/>
            <family val="2"/>
          </rPr>
          <t xml:space="preserve">CB1.5:Call Back at 1.5
CB1.0:Call Back at 1.0
</t>
        </r>
      </text>
    </comment>
    <comment ref="I26" authorId="0" shapeId="0" xr:uid="{49772B0D-FCB0-4817-A0E7-29E7FF45401E}">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0C7E1B3C-0D1F-4B4B-B69D-B8C8EB6CFA17}">
      <text>
        <r>
          <rPr>
            <b/>
            <sz val="9"/>
            <color indexed="81"/>
            <rFont val="Tahoma"/>
            <family val="2"/>
          </rPr>
          <t>O: Overtime Earned</t>
        </r>
      </text>
    </comment>
    <comment ref="K26" authorId="0" shapeId="0" xr:uid="{2DEFF3EB-3FA8-4590-B8E1-898F263A5C74}">
      <text>
        <r>
          <rPr>
            <b/>
            <sz val="9"/>
            <color indexed="81"/>
            <rFont val="Tahoma"/>
            <family val="2"/>
          </rPr>
          <t>CU:Comp Time Used</t>
        </r>
      </text>
    </comment>
    <comment ref="L26" authorId="1" shapeId="0" xr:uid="{D769008F-73F7-4258-8FB4-4F1B7B845626}">
      <text>
        <r>
          <rPr>
            <b/>
            <sz val="9"/>
            <color indexed="81"/>
            <rFont val="Tahoma"/>
            <family val="2"/>
          </rPr>
          <t xml:space="preserve">V: Vacation 
</t>
        </r>
        <r>
          <rPr>
            <sz val="9"/>
            <color indexed="81"/>
            <rFont val="Tahoma"/>
            <family val="2"/>
          </rPr>
          <t xml:space="preserve">
</t>
        </r>
      </text>
    </comment>
    <comment ref="M26" authorId="0" shapeId="0" xr:uid="{65CCFBD4-263D-41B3-9844-256DB824C807}">
      <text>
        <r>
          <rPr>
            <b/>
            <sz val="9"/>
            <color indexed="81"/>
            <rFont val="Tahoma"/>
            <family val="2"/>
          </rPr>
          <t>S: Sick</t>
        </r>
      </text>
    </comment>
    <comment ref="N26" authorId="0" shapeId="0" xr:uid="{1C2DEE4F-B3F8-4653-BA24-DE13FB48A19A}">
      <text>
        <r>
          <rPr>
            <b/>
            <sz val="9"/>
            <color indexed="81"/>
            <rFont val="Tahoma"/>
            <family val="2"/>
          </rPr>
          <t>CI:</t>
        </r>
        <r>
          <rPr>
            <sz val="9"/>
            <color indexed="81"/>
            <rFont val="Tahoma"/>
            <family val="2"/>
          </rPr>
          <t xml:space="preserve"> Community Involvment
</t>
        </r>
      </text>
    </comment>
    <comment ref="O26" authorId="0" shapeId="0" xr:uid="{C40673F4-431B-4B24-8CC1-26A19ECA7516}">
      <text>
        <r>
          <rPr>
            <b/>
            <sz val="9"/>
            <color indexed="81"/>
            <rFont val="Tahoma"/>
            <family val="2"/>
          </rPr>
          <t>BL: Bonus Leave</t>
        </r>
      </text>
    </comment>
    <comment ref="P26" authorId="0" shapeId="0" xr:uid="{C6822FF7-BDC9-4C9E-ADC2-7C616A6599CD}">
      <text>
        <r>
          <rPr>
            <b/>
            <sz val="9"/>
            <color indexed="81"/>
            <rFont val="Tahoma"/>
            <family val="2"/>
          </rPr>
          <t>H: Holiday.
When the university is closed on a holiday, mark the hours here.</t>
        </r>
      </text>
    </comment>
    <comment ref="Q26" authorId="1" shapeId="0" xr:uid="{E2F478BE-A078-4928-8166-F0F2A082024F}">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0851C776-2478-4F5B-9C57-772AF2FCC65B}">
      <text>
        <r>
          <rPr>
            <b/>
            <sz val="9"/>
            <color indexed="81"/>
            <rFont val="Tahoma"/>
            <family val="2"/>
          </rPr>
          <t>AM: Adverse Weather Makeup Hours
Indicate time worked that will be used to make up time taken off due to adverse weather.</t>
        </r>
      </text>
    </comment>
    <comment ref="U26" authorId="0" shapeId="0" xr:uid="{D78A07DD-D727-4718-AF7B-57230E20D2F4}">
      <text>
        <r>
          <rPr>
            <b/>
            <sz val="9"/>
            <color indexed="81"/>
            <rFont val="Tahoma"/>
            <family val="2"/>
          </rPr>
          <t>AP: Adverse Weather Time Not Worked</t>
        </r>
      </text>
    </comment>
    <comment ref="V26" authorId="0" shapeId="0" xr:uid="{0E567ED1-0F35-4081-9E11-E132F5E80D91}">
      <text>
        <r>
          <rPr>
            <b/>
            <sz val="9"/>
            <color indexed="81"/>
            <rFont val="Tahoma"/>
            <family val="2"/>
          </rPr>
          <t>AWLW: Adverse Weather Leave Without Pay</t>
        </r>
      </text>
    </comment>
    <comment ref="D37" authorId="0" shapeId="0" xr:uid="{3CA12D7E-DA87-4122-B7CF-4DFC3E5F4722}">
      <text>
        <r>
          <rPr>
            <b/>
            <sz val="9"/>
            <color indexed="81"/>
            <rFont val="Tahoma"/>
            <family val="2"/>
          </rPr>
          <t>SP: Shift Pay</t>
        </r>
      </text>
    </comment>
    <comment ref="E37" authorId="0" shapeId="0" xr:uid="{1DAC0A83-8D2C-4876-8BFC-13349881D07A}">
      <text>
        <r>
          <rPr>
            <b/>
            <sz val="9"/>
            <color indexed="81"/>
            <rFont val="Tahoma"/>
            <family val="2"/>
          </rPr>
          <t>HP: Holiday Premium Pay</t>
        </r>
      </text>
    </comment>
    <comment ref="F37" authorId="0" shapeId="0" xr:uid="{B85BF588-ABDC-4675-846D-DD2D1D266CF1}">
      <text>
        <r>
          <rPr>
            <b/>
            <sz val="9"/>
            <color indexed="81"/>
            <rFont val="Tahoma"/>
            <family val="2"/>
          </rPr>
          <t>OC: On Call Hours</t>
        </r>
      </text>
    </comment>
    <comment ref="G37" authorId="0" shapeId="0" xr:uid="{DFDF42FD-C220-402A-BAB8-A1917FB9E1E4}">
      <text>
        <r>
          <rPr>
            <b/>
            <sz val="9"/>
            <color indexed="81"/>
            <rFont val="Tahoma"/>
            <family val="2"/>
          </rPr>
          <t xml:space="preserve">CB1.5:Call Back at 1.5
CB1.0:Call Back at 1.0
</t>
        </r>
      </text>
    </comment>
    <comment ref="I37" authorId="0" shapeId="0" xr:uid="{A60BF6D4-D380-439C-8406-7C6DC2F8D68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5028E42D-4273-4B25-90BF-0B11766E193D}">
      <text>
        <r>
          <rPr>
            <b/>
            <sz val="9"/>
            <color indexed="81"/>
            <rFont val="Tahoma"/>
            <family val="2"/>
          </rPr>
          <t>O: Overtime Earned</t>
        </r>
      </text>
    </comment>
    <comment ref="K37" authorId="0" shapeId="0" xr:uid="{F1721161-A9DE-4E68-9B79-8D914F0811DA}">
      <text>
        <r>
          <rPr>
            <b/>
            <sz val="9"/>
            <color indexed="81"/>
            <rFont val="Tahoma"/>
            <family val="2"/>
          </rPr>
          <t>CU:Comp Time Used</t>
        </r>
      </text>
    </comment>
    <comment ref="L37" authorId="1" shapeId="0" xr:uid="{2A4471B0-9C0F-4D3B-8D0E-886D103E72EE}">
      <text>
        <r>
          <rPr>
            <b/>
            <sz val="9"/>
            <color indexed="81"/>
            <rFont val="Tahoma"/>
            <family val="2"/>
          </rPr>
          <t xml:space="preserve">V: Vacation 
</t>
        </r>
        <r>
          <rPr>
            <sz val="9"/>
            <color indexed="81"/>
            <rFont val="Tahoma"/>
            <family val="2"/>
          </rPr>
          <t xml:space="preserve">
</t>
        </r>
      </text>
    </comment>
    <comment ref="M37" authorId="0" shapeId="0" xr:uid="{BD6910BF-B0AA-41BB-9487-5E6587147F8C}">
      <text>
        <r>
          <rPr>
            <b/>
            <sz val="9"/>
            <color indexed="81"/>
            <rFont val="Tahoma"/>
            <family val="2"/>
          </rPr>
          <t>S: Sick</t>
        </r>
      </text>
    </comment>
    <comment ref="N37" authorId="0" shapeId="0" xr:uid="{C62A5D95-D3F9-4363-87E1-83B4E011D622}">
      <text>
        <r>
          <rPr>
            <b/>
            <sz val="9"/>
            <color indexed="81"/>
            <rFont val="Tahoma"/>
            <family val="2"/>
          </rPr>
          <t>CI:</t>
        </r>
        <r>
          <rPr>
            <sz val="9"/>
            <color indexed="81"/>
            <rFont val="Tahoma"/>
            <family val="2"/>
          </rPr>
          <t xml:space="preserve"> Community Involvment
</t>
        </r>
      </text>
    </comment>
    <comment ref="O37" authorId="0" shapeId="0" xr:uid="{B7AD839D-BF7A-4F50-8939-4175CF0642C1}">
      <text>
        <r>
          <rPr>
            <b/>
            <sz val="9"/>
            <color indexed="81"/>
            <rFont val="Tahoma"/>
            <family val="2"/>
          </rPr>
          <t>BL: Bonus Leave</t>
        </r>
      </text>
    </comment>
    <comment ref="P37" authorId="0" shapeId="0" xr:uid="{0BD7D3C8-78B9-46B4-B5C1-2F5B1AA368B9}">
      <text>
        <r>
          <rPr>
            <b/>
            <sz val="9"/>
            <color indexed="81"/>
            <rFont val="Tahoma"/>
            <family val="2"/>
          </rPr>
          <t>H: Holiday.
When the university is closed on a holiday, mark the hours here.</t>
        </r>
      </text>
    </comment>
    <comment ref="Q37" authorId="1" shapeId="0" xr:uid="{5D7CF9EC-99C5-4E06-A827-A23EE53F83D1}">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BC7148E1-F0F0-4579-82A6-E9C790C56A80}">
      <text>
        <r>
          <rPr>
            <b/>
            <sz val="9"/>
            <color indexed="81"/>
            <rFont val="Tahoma"/>
            <family val="2"/>
          </rPr>
          <t>AM: Adverse Weather Makeup Hours
Indicate time worked that will be used to make up time taken off due to adverse weather.</t>
        </r>
      </text>
    </comment>
    <comment ref="U37" authorId="0" shapeId="0" xr:uid="{43F05F0E-5F81-4757-9C01-95D64BEEF312}">
      <text>
        <r>
          <rPr>
            <b/>
            <sz val="9"/>
            <color indexed="81"/>
            <rFont val="Tahoma"/>
            <family val="2"/>
          </rPr>
          <t>AP: Adverse Weather Time Not Worked</t>
        </r>
      </text>
    </comment>
    <comment ref="V37" authorId="0" shapeId="0" xr:uid="{2DC2ED3C-C9D8-4942-A354-2063E2DC7ED9}">
      <text>
        <r>
          <rPr>
            <b/>
            <sz val="9"/>
            <color indexed="81"/>
            <rFont val="Tahoma"/>
            <family val="2"/>
          </rPr>
          <t>AWLW: Adverse Weather Leave Without Pay</t>
        </r>
      </text>
    </comment>
    <comment ref="D48" authorId="0" shapeId="0" xr:uid="{886A48E7-D593-44AB-9257-EAE934F25DB7}">
      <text>
        <r>
          <rPr>
            <b/>
            <sz val="9"/>
            <color indexed="81"/>
            <rFont val="Tahoma"/>
            <family val="2"/>
          </rPr>
          <t>SP: Shift Pay</t>
        </r>
      </text>
    </comment>
    <comment ref="E48" authorId="0" shapeId="0" xr:uid="{EE671B69-9841-4749-A4EA-3B37DB65C18E}">
      <text>
        <r>
          <rPr>
            <b/>
            <sz val="9"/>
            <color indexed="81"/>
            <rFont val="Tahoma"/>
            <family val="2"/>
          </rPr>
          <t>HP: Holiday Premium Pay</t>
        </r>
      </text>
    </comment>
    <comment ref="F48" authorId="0" shapeId="0" xr:uid="{D87D3982-5585-4C5E-865F-E6FC37844CED}">
      <text>
        <r>
          <rPr>
            <b/>
            <sz val="9"/>
            <color indexed="81"/>
            <rFont val="Tahoma"/>
            <family val="2"/>
          </rPr>
          <t>OC: On Call Hours</t>
        </r>
      </text>
    </comment>
    <comment ref="G48" authorId="0" shapeId="0" xr:uid="{83770021-DD68-4F68-93FD-2A020D82398A}">
      <text>
        <r>
          <rPr>
            <b/>
            <sz val="9"/>
            <color indexed="81"/>
            <rFont val="Tahoma"/>
            <family val="2"/>
          </rPr>
          <t xml:space="preserve">CB1.5:Call Back at 1.5
CB1.0:Call Back at 1.0
</t>
        </r>
      </text>
    </comment>
    <comment ref="I48" authorId="0" shapeId="0" xr:uid="{DBE56B1F-119E-4909-81E7-FFF1DB619DFD}">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EC750D10-FEA5-4327-867A-EF610EE79997}">
      <text>
        <r>
          <rPr>
            <b/>
            <sz val="9"/>
            <color indexed="81"/>
            <rFont val="Tahoma"/>
            <family val="2"/>
          </rPr>
          <t>O: Overtime Earned</t>
        </r>
      </text>
    </comment>
    <comment ref="K48" authorId="0" shapeId="0" xr:uid="{BDBE2266-D3CD-496A-BC2C-0DEEA02E8743}">
      <text>
        <r>
          <rPr>
            <b/>
            <sz val="9"/>
            <color indexed="81"/>
            <rFont val="Tahoma"/>
            <family val="2"/>
          </rPr>
          <t>CU:Comp Time Used</t>
        </r>
      </text>
    </comment>
    <comment ref="L48" authorId="1" shapeId="0" xr:uid="{44B18ECB-FE79-4DC9-8471-CB22D7D13A4F}">
      <text>
        <r>
          <rPr>
            <b/>
            <sz val="9"/>
            <color indexed="81"/>
            <rFont val="Tahoma"/>
            <family val="2"/>
          </rPr>
          <t xml:space="preserve">V: Vacation 
</t>
        </r>
        <r>
          <rPr>
            <sz val="9"/>
            <color indexed="81"/>
            <rFont val="Tahoma"/>
            <family val="2"/>
          </rPr>
          <t xml:space="preserve">
</t>
        </r>
      </text>
    </comment>
    <comment ref="M48" authorId="0" shapeId="0" xr:uid="{ABCCA326-2F81-4BD7-B5DB-75C940B6D32D}">
      <text>
        <r>
          <rPr>
            <b/>
            <sz val="9"/>
            <color indexed="81"/>
            <rFont val="Tahoma"/>
            <family val="2"/>
          </rPr>
          <t>S: Sick</t>
        </r>
      </text>
    </comment>
    <comment ref="N48" authorId="0" shapeId="0" xr:uid="{A16EB167-19C9-408E-B303-231AC7B8476A}">
      <text>
        <r>
          <rPr>
            <b/>
            <sz val="9"/>
            <color indexed="81"/>
            <rFont val="Tahoma"/>
            <family val="2"/>
          </rPr>
          <t>CI:</t>
        </r>
        <r>
          <rPr>
            <sz val="9"/>
            <color indexed="81"/>
            <rFont val="Tahoma"/>
            <family val="2"/>
          </rPr>
          <t xml:space="preserve"> Community Involvment
</t>
        </r>
      </text>
    </comment>
    <comment ref="O48" authorId="0" shapeId="0" xr:uid="{C09C9CA4-4774-41F4-952C-B994AC50534B}">
      <text>
        <r>
          <rPr>
            <b/>
            <sz val="9"/>
            <color indexed="81"/>
            <rFont val="Tahoma"/>
            <family val="2"/>
          </rPr>
          <t>BL: Bonus Leave</t>
        </r>
      </text>
    </comment>
    <comment ref="P48" authorId="0" shapeId="0" xr:uid="{20E979C3-555B-4642-B0CB-8CD13FC73312}">
      <text>
        <r>
          <rPr>
            <b/>
            <sz val="9"/>
            <color indexed="81"/>
            <rFont val="Tahoma"/>
            <family val="2"/>
          </rPr>
          <t>H: Holiday.
When the university is closed on a holiday, mark the hours here.</t>
        </r>
      </text>
    </comment>
    <comment ref="Q48" authorId="1" shapeId="0" xr:uid="{5DA2FD51-FD5E-4CFC-A65E-87A0BBA799E5}">
      <text>
        <r>
          <rPr>
            <b/>
            <sz val="9"/>
            <color indexed="81"/>
            <rFont val="Tahoma"/>
            <family val="2"/>
          </rPr>
          <t>LW: LWOP
DR: Disaster Relief
M: Military
CL: Civil Leave
AL: Annual Special Leave
SALB: Annual Special Leave Bonus
EC: Emergency Closure
PPL: Paid Parental Leave
CSAL1:COVID-19 Special Administrative Leave - Childcare
CSAL2:COVID-19 Special Administrative Leave - Sick/Eldercare
CSAL3:COVID-19 Special Administrative Leave - Unable to Telework</t>
        </r>
      </text>
    </comment>
    <comment ref="T48" authorId="0" shapeId="0" xr:uid="{BA484755-8022-4703-B897-AAFA4B6D6982}">
      <text>
        <r>
          <rPr>
            <b/>
            <sz val="9"/>
            <color indexed="81"/>
            <rFont val="Tahoma"/>
            <family val="2"/>
          </rPr>
          <t>AM: Adverse Weather Makeup Hours
Indicate time worked that will be used to make up time taken off due to adverse weather.</t>
        </r>
      </text>
    </comment>
    <comment ref="U48" authorId="0" shapeId="0" xr:uid="{ABC50996-41BE-4452-A0F0-064A7D9DE85D}">
      <text>
        <r>
          <rPr>
            <b/>
            <sz val="9"/>
            <color indexed="81"/>
            <rFont val="Tahoma"/>
            <family val="2"/>
          </rPr>
          <t>AP: Adverse Weather Time Not Worked</t>
        </r>
      </text>
    </comment>
    <comment ref="V48" authorId="0" shapeId="0" xr:uid="{6458EF46-F8E3-4461-B170-6F0FBD2B8903}">
      <text>
        <r>
          <rPr>
            <b/>
            <sz val="9"/>
            <color indexed="81"/>
            <rFont val="Tahoma"/>
            <family val="2"/>
          </rPr>
          <t>AWLW: Adverse Weather Leave Without Pay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8C635E15-6942-4E08-A024-DCE83BF5BB5F}">
      <text>
        <r>
          <rPr>
            <b/>
            <sz val="9"/>
            <color indexed="81"/>
            <rFont val="Tahoma"/>
            <family val="2"/>
          </rPr>
          <t>SP: Shift Pay</t>
        </r>
      </text>
    </comment>
    <comment ref="E4" authorId="0" shapeId="0" xr:uid="{F6722DF4-94CA-44EF-A9D0-ED836AC7FF78}">
      <text>
        <r>
          <rPr>
            <b/>
            <sz val="9"/>
            <color indexed="81"/>
            <rFont val="Tahoma"/>
            <family val="2"/>
          </rPr>
          <t>HP: Holiday Premium Pay</t>
        </r>
      </text>
    </comment>
    <comment ref="F4" authorId="0" shapeId="0" xr:uid="{E622C6A3-F885-4FFD-9C39-C38E0DB749E6}">
      <text>
        <r>
          <rPr>
            <b/>
            <sz val="9"/>
            <color indexed="81"/>
            <rFont val="Tahoma"/>
            <family val="2"/>
          </rPr>
          <t>OC: On Call Hours</t>
        </r>
      </text>
    </comment>
    <comment ref="G4" authorId="0" shapeId="0" xr:uid="{F889AF4E-0693-40D2-AD56-A4D0EE786524}">
      <text>
        <r>
          <rPr>
            <b/>
            <sz val="9"/>
            <color indexed="81"/>
            <rFont val="Tahoma"/>
            <family val="2"/>
          </rPr>
          <t xml:space="preserve">CB1.5:Call Back at 1.5
CB1.0:Call Back at 1.0
</t>
        </r>
      </text>
    </comment>
    <comment ref="I4" authorId="0" shapeId="0" xr:uid="{0AB5D0F3-355C-4C99-B58B-AB453E4EB03A}">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147A3383-B3A2-4FC8-83AE-07DE0674A4C9}">
      <text>
        <r>
          <rPr>
            <b/>
            <sz val="9"/>
            <color indexed="81"/>
            <rFont val="Tahoma"/>
            <family val="2"/>
          </rPr>
          <t>O: Overtime Earned</t>
        </r>
      </text>
    </comment>
    <comment ref="K4" authorId="0" shapeId="0" xr:uid="{A397EB2D-59AE-4833-AE1A-21035D952342}">
      <text>
        <r>
          <rPr>
            <b/>
            <sz val="9"/>
            <color indexed="81"/>
            <rFont val="Tahoma"/>
            <family val="2"/>
          </rPr>
          <t>CU:Comp Time Used</t>
        </r>
      </text>
    </comment>
    <comment ref="L4" authorId="1" shapeId="0" xr:uid="{7A69E175-D412-4291-8A29-44C92D7B69E4}">
      <text>
        <r>
          <rPr>
            <b/>
            <sz val="9"/>
            <color indexed="81"/>
            <rFont val="Tahoma"/>
            <family val="2"/>
          </rPr>
          <t xml:space="preserve">V: Vacation 
</t>
        </r>
        <r>
          <rPr>
            <sz val="9"/>
            <color indexed="81"/>
            <rFont val="Tahoma"/>
            <family val="2"/>
          </rPr>
          <t xml:space="preserve">
</t>
        </r>
      </text>
    </comment>
    <comment ref="M4" authorId="0" shapeId="0" xr:uid="{F67FB161-35D9-458E-AFB4-B1178E9C03D7}">
      <text>
        <r>
          <rPr>
            <b/>
            <sz val="9"/>
            <color indexed="81"/>
            <rFont val="Tahoma"/>
            <family val="2"/>
          </rPr>
          <t>S: Sick</t>
        </r>
      </text>
    </comment>
    <comment ref="N4" authorId="0" shapeId="0" xr:uid="{D09BC467-DD2A-43D5-9473-B0F6CB96F607}">
      <text>
        <r>
          <rPr>
            <b/>
            <sz val="9"/>
            <color indexed="81"/>
            <rFont val="Tahoma"/>
            <family val="2"/>
          </rPr>
          <t>CI:</t>
        </r>
        <r>
          <rPr>
            <sz val="9"/>
            <color indexed="81"/>
            <rFont val="Tahoma"/>
            <family val="2"/>
          </rPr>
          <t xml:space="preserve"> Community Involvment
</t>
        </r>
      </text>
    </comment>
    <comment ref="O4" authorId="0" shapeId="0" xr:uid="{EFDA47CD-761F-4904-B2D5-A2B37376CF03}">
      <text>
        <r>
          <rPr>
            <b/>
            <sz val="9"/>
            <color indexed="81"/>
            <rFont val="Tahoma"/>
            <family val="2"/>
          </rPr>
          <t>BL: Bonus Leave</t>
        </r>
      </text>
    </comment>
    <comment ref="P4" authorId="0" shapeId="0" xr:uid="{7B4C30D9-206E-4432-95FE-B53F28C18326}">
      <text>
        <r>
          <rPr>
            <b/>
            <sz val="9"/>
            <color indexed="81"/>
            <rFont val="Tahoma"/>
            <family val="2"/>
          </rPr>
          <t>H: Holiday.
When the university is closed on a holiday, mark the hours here.</t>
        </r>
      </text>
    </comment>
    <comment ref="Q4" authorId="1" shapeId="0" xr:uid="{671A9C89-95AE-4B06-8A1D-C2085479536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DED120AC-A881-4C1F-8999-004E43D76360}">
      <text>
        <r>
          <rPr>
            <b/>
            <sz val="9"/>
            <color indexed="81"/>
            <rFont val="Tahoma"/>
            <family val="2"/>
          </rPr>
          <t>AM: Adverse Weather Makeup Hours
Indicate time worked that will be used to make up time taken off due to adverse weather.</t>
        </r>
      </text>
    </comment>
    <comment ref="U4" authorId="0" shapeId="0" xr:uid="{0F7E484E-8DB9-4DC9-B3B6-21B814A224E3}">
      <text>
        <r>
          <rPr>
            <b/>
            <sz val="9"/>
            <color indexed="81"/>
            <rFont val="Tahoma"/>
            <family val="2"/>
          </rPr>
          <t>AP: Adverse Weather Time Not Worked</t>
        </r>
      </text>
    </comment>
    <comment ref="V4" authorId="0" shapeId="0" xr:uid="{7DBB7F81-F3EF-4A19-B05D-030D2E78EDD9}">
      <text>
        <r>
          <rPr>
            <b/>
            <sz val="9"/>
            <color indexed="81"/>
            <rFont val="Tahoma"/>
            <family val="2"/>
          </rPr>
          <t>AWLW: Adverse Weather Leave Without Pay</t>
        </r>
      </text>
    </comment>
    <comment ref="D15" authorId="0" shapeId="0" xr:uid="{0F35D3D5-442B-463F-BE55-EE7A7B0FB71C}">
      <text>
        <r>
          <rPr>
            <b/>
            <sz val="9"/>
            <color indexed="81"/>
            <rFont val="Tahoma"/>
            <family val="2"/>
          </rPr>
          <t>SP: Shift Pay</t>
        </r>
      </text>
    </comment>
    <comment ref="E15" authorId="0" shapeId="0" xr:uid="{AC439C9B-FDE6-4813-ABC3-BE442F174830}">
      <text>
        <r>
          <rPr>
            <b/>
            <sz val="9"/>
            <color indexed="81"/>
            <rFont val="Tahoma"/>
            <family val="2"/>
          </rPr>
          <t>HP: Holiday Premium Pay</t>
        </r>
      </text>
    </comment>
    <comment ref="F15" authorId="0" shapeId="0" xr:uid="{EC36073E-71ED-4096-A93F-218C40AFCC4F}">
      <text>
        <r>
          <rPr>
            <b/>
            <sz val="9"/>
            <color indexed="81"/>
            <rFont val="Tahoma"/>
            <family val="2"/>
          </rPr>
          <t>OC: On Call Hours</t>
        </r>
      </text>
    </comment>
    <comment ref="G15" authorId="0" shapeId="0" xr:uid="{F904D435-3050-425E-966F-E7FB9BD530ED}">
      <text>
        <r>
          <rPr>
            <b/>
            <sz val="9"/>
            <color indexed="81"/>
            <rFont val="Tahoma"/>
            <family val="2"/>
          </rPr>
          <t xml:space="preserve">CB1.5:Call Back at 1.5
CB1.0:Call Back at 1.0
</t>
        </r>
      </text>
    </comment>
    <comment ref="I15" authorId="0" shapeId="0" xr:uid="{264D3B7C-FCDB-4920-B6A3-201E45D686D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9C6B9606-6B3E-4025-866D-C877E3586999}">
      <text>
        <r>
          <rPr>
            <b/>
            <sz val="9"/>
            <color indexed="81"/>
            <rFont val="Tahoma"/>
            <family val="2"/>
          </rPr>
          <t>O: Overtime Earned</t>
        </r>
      </text>
    </comment>
    <comment ref="K15" authorId="0" shapeId="0" xr:uid="{D9D8B5CD-EA8E-4DBF-A506-AFC090B54AA4}">
      <text>
        <r>
          <rPr>
            <b/>
            <sz val="9"/>
            <color indexed="81"/>
            <rFont val="Tahoma"/>
            <family val="2"/>
          </rPr>
          <t>CU:Comp Time Used</t>
        </r>
      </text>
    </comment>
    <comment ref="L15" authorId="1" shapeId="0" xr:uid="{129EC93F-8BEA-4354-8B3C-A021604CE4F0}">
      <text>
        <r>
          <rPr>
            <b/>
            <sz val="9"/>
            <color indexed="81"/>
            <rFont val="Tahoma"/>
            <family val="2"/>
          </rPr>
          <t xml:space="preserve">V: Vacation 
</t>
        </r>
        <r>
          <rPr>
            <sz val="9"/>
            <color indexed="81"/>
            <rFont val="Tahoma"/>
            <family val="2"/>
          </rPr>
          <t xml:space="preserve">
</t>
        </r>
      </text>
    </comment>
    <comment ref="M15" authorId="0" shapeId="0" xr:uid="{4909C56A-E990-44CD-B5EC-D247B054C10E}">
      <text>
        <r>
          <rPr>
            <b/>
            <sz val="9"/>
            <color indexed="81"/>
            <rFont val="Tahoma"/>
            <family val="2"/>
          </rPr>
          <t>S: Sick</t>
        </r>
      </text>
    </comment>
    <comment ref="N15" authorId="0" shapeId="0" xr:uid="{2ED15CFB-2682-4134-BA66-2D549E1D5587}">
      <text>
        <r>
          <rPr>
            <b/>
            <sz val="9"/>
            <color indexed="81"/>
            <rFont val="Tahoma"/>
            <family val="2"/>
          </rPr>
          <t>CI:</t>
        </r>
        <r>
          <rPr>
            <sz val="9"/>
            <color indexed="81"/>
            <rFont val="Tahoma"/>
            <family val="2"/>
          </rPr>
          <t xml:space="preserve"> Community Involvment
</t>
        </r>
      </text>
    </comment>
    <comment ref="O15" authorId="0" shapeId="0" xr:uid="{5EF17D65-0784-4E9A-A96A-F7873253B854}">
      <text>
        <r>
          <rPr>
            <b/>
            <sz val="9"/>
            <color indexed="81"/>
            <rFont val="Tahoma"/>
            <family val="2"/>
          </rPr>
          <t>BL: Bonus Leave</t>
        </r>
      </text>
    </comment>
    <comment ref="P15" authorId="0" shapeId="0" xr:uid="{DC49B393-C026-4D21-82FA-050E184908C9}">
      <text>
        <r>
          <rPr>
            <b/>
            <sz val="9"/>
            <color indexed="81"/>
            <rFont val="Tahoma"/>
            <family val="2"/>
          </rPr>
          <t>H: Holiday.
When the university is closed on a holiday, mark the hours here.</t>
        </r>
      </text>
    </comment>
    <comment ref="Q15" authorId="1" shapeId="0" xr:uid="{A0038337-C0A5-420E-A7D7-314481DDA4F8}">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BC9DDE1A-7906-4B1E-A60A-D6715B1DB203}">
      <text>
        <r>
          <rPr>
            <b/>
            <sz val="9"/>
            <color indexed="81"/>
            <rFont val="Tahoma"/>
            <family val="2"/>
          </rPr>
          <t>AM: Adverse Weather Makeup Hours
Indicate time worked that will be used to make up time taken off due to adverse weather.</t>
        </r>
      </text>
    </comment>
    <comment ref="U15" authorId="0" shapeId="0" xr:uid="{CA06F088-0AC7-452D-A3AE-C85123BE5791}">
      <text>
        <r>
          <rPr>
            <b/>
            <sz val="9"/>
            <color indexed="81"/>
            <rFont val="Tahoma"/>
            <family val="2"/>
          </rPr>
          <t>AP: Adverse Weather Time Not Worked</t>
        </r>
      </text>
    </comment>
    <comment ref="V15" authorId="0" shapeId="0" xr:uid="{14E1FEEE-8280-4A38-A3D4-5ECA851409AF}">
      <text>
        <r>
          <rPr>
            <b/>
            <sz val="9"/>
            <color indexed="81"/>
            <rFont val="Tahoma"/>
            <family val="2"/>
          </rPr>
          <t>AWLW: Adverse Weather Leave Without Pay</t>
        </r>
      </text>
    </comment>
    <comment ref="D26" authorId="0" shapeId="0" xr:uid="{FF68058A-7FD1-4555-81E3-55CFD9DD3475}">
      <text>
        <r>
          <rPr>
            <b/>
            <sz val="9"/>
            <color indexed="81"/>
            <rFont val="Tahoma"/>
            <family val="2"/>
          </rPr>
          <t>SP: Shift Pay</t>
        </r>
      </text>
    </comment>
    <comment ref="E26" authorId="0" shapeId="0" xr:uid="{5026D7BE-0289-4088-ADA5-12F54EE1FD4B}">
      <text>
        <r>
          <rPr>
            <b/>
            <sz val="9"/>
            <color indexed="81"/>
            <rFont val="Tahoma"/>
            <family val="2"/>
          </rPr>
          <t>HP: Holiday Premium Pay</t>
        </r>
      </text>
    </comment>
    <comment ref="F26" authorId="0" shapeId="0" xr:uid="{C7C9A7E0-C4B6-47B1-B26B-B0D90B9757E1}">
      <text>
        <r>
          <rPr>
            <b/>
            <sz val="9"/>
            <color indexed="81"/>
            <rFont val="Tahoma"/>
            <family val="2"/>
          </rPr>
          <t>OC: On Call Hours</t>
        </r>
      </text>
    </comment>
    <comment ref="G26" authorId="0" shapeId="0" xr:uid="{C3B23F27-90C1-4C0C-8846-004F1305D9AD}">
      <text>
        <r>
          <rPr>
            <b/>
            <sz val="9"/>
            <color indexed="81"/>
            <rFont val="Tahoma"/>
            <family val="2"/>
          </rPr>
          <t xml:space="preserve">CB1.5:Call Back at 1.5
CB1.0:Call Back at 1.0
</t>
        </r>
      </text>
    </comment>
    <comment ref="I26" authorId="0" shapeId="0" xr:uid="{A5BD0840-502C-4F09-9ED9-16DE74CA853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3F85C7DA-A696-47B6-B4F0-005C9B51D373}">
      <text>
        <r>
          <rPr>
            <b/>
            <sz val="9"/>
            <color indexed="81"/>
            <rFont val="Tahoma"/>
            <family val="2"/>
          </rPr>
          <t>O: Overtime Earned</t>
        </r>
      </text>
    </comment>
    <comment ref="K26" authorId="0" shapeId="0" xr:uid="{38E22C0D-558D-4055-84FA-C3AF951CD85E}">
      <text>
        <r>
          <rPr>
            <b/>
            <sz val="9"/>
            <color indexed="81"/>
            <rFont val="Tahoma"/>
            <family val="2"/>
          </rPr>
          <t>CU:Comp Time Used</t>
        </r>
      </text>
    </comment>
    <comment ref="L26" authorId="1" shapeId="0" xr:uid="{AEA095A5-6AD7-4F48-8B14-B4E91A51DACC}">
      <text>
        <r>
          <rPr>
            <b/>
            <sz val="9"/>
            <color indexed="81"/>
            <rFont val="Tahoma"/>
            <family val="2"/>
          </rPr>
          <t xml:space="preserve">V: Vacation 
</t>
        </r>
        <r>
          <rPr>
            <sz val="9"/>
            <color indexed="81"/>
            <rFont val="Tahoma"/>
            <family val="2"/>
          </rPr>
          <t xml:space="preserve">
</t>
        </r>
      </text>
    </comment>
    <comment ref="M26" authorId="0" shapeId="0" xr:uid="{FFDFAA7B-31EC-4384-BA1E-8302E4032796}">
      <text>
        <r>
          <rPr>
            <b/>
            <sz val="9"/>
            <color indexed="81"/>
            <rFont val="Tahoma"/>
            <family val="2"/>
          </rPr>
          <t>S: Sick</t>
        </r>
      </text>
    </comment>
    <comment ref="N26" authorId="0" shapeId="0" xr:uid="{EEFDEE13-8652-4C33-8F94-CE5557E23173}">
      <text>
        <r>
          <rPr>
            <b/>
            <sz val="9"/>
            <color indexed="81"/>
            <rFont val="Tahoma"/>
            <family val="2"/>
          </rPr>
          <t>CI:</t>
        </r>
        <r>
          <rPr>
            <sz val="9"/>
            <color indexed="81"/>
            <rFont val="Tahoma"/>
            <family val="2"/>
          </rPr>
          <t xml:space="preserve"> Community Involvment
</t>
        </r>
      </text>
    </comment>
    <comment ref="O26" authorId="0" shapeId="0" xr:uid="{DD207DCC-52AF-4A70-A666-B2F9C03B1743}">
      <text>
        <r>
          <rPr>
            <b/>
            <sz val="9"/>
            <color indexed="81"/>
            <rFont val="Tahoma"/>
            <family val="2"/>
          </rPr>
          <t>BL: Bonus Leave</t>
        </r>
      </text>
    </comment>
    <comment ref="P26" authorId="0" shapeId="0" xr:uid="{EA560EE3-E305-49C6-9D84-C7DAC38979C3}">
      <text>
        <r>
          <rPr>
            <b/>
            <sz val="9"/>
            <color indexed="81"/>
            <rFont val="Tahoma"/>
            <family val="2"/>
          </rPr>
          <t>H: Holiday.
When the university is closed on a holiday, mark the hours here.</t>
        </r>
      </text>
    </comment>
    <comment ref="Q26" authorId="1" shapeId="0" xr:uid="{5A5A9755-94FD-4F16-9E78-20C333C6C01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FE529075-B2A8-49BE-8765-D68E7B2E7F59}">
      <text>
        <r>
          <rPr>
            <b/>
            <sz val="9"/>
            <color indexed="81"/>
            <rFont val="Tahoma"/>
            <family val="2"/>
          </rPr>
          <t>AM: Adverse Weather Makeup Hours
Indicate time worked that will be used to make up time taken off due to adverse weather.</t>
        </r>
      </text>
    </comment>
    <comment ref="U26" authorId="0" shapeId="0" xr:uid="{EF103BF6-1D75-4C89-BF63-5DC1CBCFCE2B}">
      <text>
        <r>
          <rPr>
            <b/>
            <sz val="9"/>
            <color indexed="81"/>
            <rFont val="Tahoma"/>
            <family val="2"/>
          </rPr>
          <t>AP: Adverse Weather Time Not Worked</t>
        </r>
      </text>
    </comment>
    <comment ref="V26" authorId="0" shapeId="0" xr:uid="{117256B9-272E-49DD-BDAD-927EA0513F0A}">
      <text>
        <r>
          <rPr>
            <b/>
            <sz val="9"/>
            <color indexed="81"/>
            <rFont val="Tahoma"/>
            <family val="2"/>
          </rPr>
          <t>AWLW: Adverse Weather Leave Without Pay</t>
        </r>
      </text>
    </comment>
    <comment ref="D37" authorId="0" shapeId="0" xr:uid="{1F5ABBE6-C34A-4E2A-9791-C5A29518E2B0}">
      <text>
        <r>
          <rPr>
            <b/>
            <sz val="9"/>
            <color indexed="81"/>
            <rFont val="Tahoma"/>
            <family val="2"/>
          </rPr>
          <t>SP: Shift Pay</t>
        </r>
      </text>
    </comment>
    <comment ref="E37" authorId="0" shapeId="0" xr:uid="{4F0F4B63-6CBF-43FD-997B-CCA55F9E5050}">
      <text>
        <r>
          <rPr>
            <b/>
            <sz val="9"/>
            <color indexed="81"/>
            <rFont val="Tahoma"/>
            <family val="2"/>
          </rPr>
          <t>HP: Holiday Premium Pay</t>
        </r>
      </text>
    </comment>
    <comment ref="F37" authorId="0" shapeId="0" xr:uid="{656D6281-5CDF-4644-A0EC-BF11592B126F}">
      <text>
        <r>
          <rPr>
            <b/>
            <sz val="9"/>
            <color indexed="81"/>
            <rFont val="Tahoma"/>
            <family val="2"/>
          </rPr>
          <t>OC: On Call Hours</t>
        </r>
      </text>
    </comment>
    <comment ref="G37" authorId="0" shapeId="0" xr:uid="{58BBFE7D-31D2-4482-A97A-41416621F377}">
      <text>
        <r>
          <rPr>
            <b/>
            <sz val="9"/>
            <color indexed="81"/>
            <rFont val="Tahoma"/>
            <family val="2"/>
          </rPr>
          <t xml:space="preserve">CB1.5:Call Back at 1.5
CB1.0:Call Back at 1.0
</t>
        </r>
      </text>
    </comment>
    <comment ref="I37" authorId="0" shapeId="0" xr:uid="{8D44F60A-D342-4667-9DD0-9AC4431EDA30}">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A6727128-98E3-4C9B-8DB3-8B42B61A01CF}">
      <text>
        <r>
          <rPr>
            <b/>
            <sz val="9"/>
            <color indexed="81"/>
            <rFont val="Tahoma"/>
            <family val="2"/>
          </rPr>
          <t>O: Overtime Earned</t>
        </r>
      </text>
    </comment>
    <comment ref="K37" authorId="0" shapeId="0" xr:uid="{C6011D41-E4F0-43E2-A01B-8A117044C6D3}">
      <text>
        <r>
          <rPr>
            <b/>
            <sz val="9"/>
            <color indexed="81"/>
            <rFont val="Tahoma"/>
            <family val="2"/>
          </rPr>
          <t>CU:Comp Time Used</t>
        </r>
      </text>
    </comment>
    <comment ref="L37" authorId="1" shapeId="0" xr:uid="{02C16871-0A22-45CF-8DEB-EF4635EF465F}">
      <text>
        <r>
          <rPr>
            <b/>
            <sz val="9"/>
            <color indexed="81"/>
            <rFont val="Tahoma"/>
            <family val="2"/>
          </rPr>
          <t xml:space="preserve">V: Vacation 
</t>
        </r>
        <r>
          <rPr>
            <sz val="9"/>
            <color indexed="81"/>
            <rFont val="Tahoma"/>
            <family val="2"/>
          </rPr>
          <t xml:space="preserve">
</t>
        </r>
      </text>
    </comment>
    <comment ref="M37" authorId="0" shapeId="0" xr:uid="{75C0BD27-9865-47C1-BDD5-2E8B98C19196}">
      <text>
        <r>
          <rPr>
            <b/>
            <sz val="9"/>
            <color indexed="81"/>
            <rFont val="Tahoma"/>
            <family val="2"/>
          </rPr>
          <t>S: Sick</t>
        </r>
      </text>
    </comment>
    <comment ref="N37" authorId="0" shapeId="0" xr:uid="{F5BEDEE5-A39A-407B-8A91-EF710D3F2304}">
      <text>
        <r>
          <rPr>
            <b/>
            <sz val="9"/>
            <color indexed="81"/>
            <rFont val="Tahoma"/>
            <family val="2"/>
          </rPr>
          <t>CI:</t>
        </r>
        <r>
          <rPr>
            <sz val="9"/>
            <color indexed="81"/>
            <rFont val="Tahoma"/>
            <family val="2"/>
          </rPr>
          <t xml:space="preserve"> Community Involvment
</t>
        </r>
      </text>
    </comment>
    <comment ref="O37" authorId="0" shapeId="0" xr:uid="{FCD15A2B-1B29-4E1E-9411-A7ADFD19ECC2}">
      <text>
        <r>
          <rPr>
            <b/>
            <sz val="9"/>
            <color indexed="81"/>
            <rFont val="Tahoma"/>
            <family val="2"/>
          </rPr>
          <t>BL: Bonus Leave</t>
        </r>
      </text>
    </comment>
    <comment ref="P37" authorId="0" shapeId="0" xr:uid="{0EA87518-4815-4AEB-AEC0-E66AB909603B}">
      <text>
        <r>
          <rPr>
            <b/>
            <sz val="9"/>
            <color indexed="81"/>
            <rFont val="Tahoma"/>
            <family val="2"/>
          </rPr>
          <t>H: Holiday.
When the university is closed on a holiday, mark the hours here.</t>
        </r>
      </text>
    </comment>
    <comment ref="Q37" authorId="1" shapeId="0" xr:uid="{12888401-39A2-48ED-B95C-E7C725F77338}">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A36DAB9C-E260-4187-A8E2-052159940CF9}">
      <text>
        <r>
          <rPr>
            <b/>
            <sz val="9"/>
            <color indexed="81"/>
            <rFont val="Tahoma"/>
            <family val="2"/>
          </rPr>
          <t>AM: Adverse Weather Makeup Hours
Indicate time worked that will be used to make up time taken off due to adverse weather.</t>
        </r>
      </text>
    </comment>
    <comment ref="U37" authorId="0" shapeId="0" xr:uid="{2ADDC398-6B29-4DCA-AF7D-4539CE952FEF}">
      <text>
        <r>
          <rPr>
            <b/>
            <sz val="9"/>
            <color indexed="81"/>
            <rFont val="Tahoma"/>
            <family val="2"/>
          </rPr>
          <t>AP: Adverse Weather Time Not Worked</t>
        </r>
      </text>
    </comment>
    <comment ref="V37" authorId="0" shapeId="0" xr:uid="{3E6EDF24-87E6-4128-84D3-D832F61E12DC}">
      <text>
        <r>
          <rPr>
            <b/>
            <sz val="9"/>
            <color indexed="81"/>
            <rFont val="Tahoma"/>
            <family val="2"/>
          </rPr>
          <t>AWLW: Adverse Weather Leave Without Pay</t>
        </r>
      </text>
    </comment>
    <comment ref="D48" authorId="0" shapeId="0" xr:uid="{475183A0-663B-4865-96CF-8BB5AD31F00A}">
      <text>
        <r>
          <rPr>
            <b/>
            <sz val="9"/>
            <color indexed="81"/>
            <rFont val="Tahoma"/>
            <family val="2"/>
          </rPr>
          <t>SP: Shift Pay</t>
        </r>
      </text>
    </comment>
    <comment ref="E48" authorId="0" shapeId="0" xr:uid="{48AE75DF-C490-4E97-840B-C24241AC0DD8}">
      <text>
        <r>
          <rPr>
            <b/>
            <sz val="9"/>
            <color indexed="81"/>
            <rFont val="Tahoma"/>
            <family val="2"/>
          </rPr>
          <t>HP: Holiday Premium Pay</t>
        </r>
      </text>
    </comment>
    <comment ref="F48" authorId="0" shapeId="0" xr:uid="{74276EBF-CE37-4FD7-B8B4-F577596B86E0}">
      <text>
        <r>
          <rPr>
            <b/>
            <sz val="9"/>
            <color indexed="81"/>
            <rFont val="Tahoma"/>
            <family val="2"/>
          </rPr>
          <t>OC: On Call Hours</t>
        </r>
      </text>
    </comment>
    <comment ref="G48" authorId="0" shapeId="0" xr:uid="{52D2BB91-3161-4130-A873-271C6977C248}">
      <text>
        <r>
          <rPr>
            <b/>
            <sz val="9"/>
            <color indexed="81"/>
            <rFont val="Tahoma"/>
            <family val="2"/>
          </rPr>
          <t xml:space="preserve">CB1.5:Call Back at 1.5
CB1.0:Call Back at 1.0
</t>
        </r>
      </text>
    </comment>
    <comment ref="I48" authorId="0" shapeId="0" xr:uid="{6CD6A22D-EC04-413C-9A45-E0C25D0E35E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9CED52BD-BB0E-4E27-9EB6-41C72400B6F7}">
      <text>
        <r>
          <rPr>
            <b/>
            <sz val="9"/>
            <color indexed="81"/>
            <rFont val="Tahoma"/>
            <family val="2"/>
          </rPr>
          <t>O: Overtime Earned</t>
        </r>
      </text>
    </comment>
    <comment ref="K48" authorId="0" shapeId="0" xr:uid="{E2853E92-55BD-44E4-A61E-E7D321749F3A}">
      <text>
        <r>
          <rPr>
            <b/>
            <sz val="9"/>
            <color indexed="81"/>
            <rFont val="Tahoma"/>
            <family val="2"/>
          </rPr>
          <t>CU:Comp Time Used</t>
        </r>
      </text>
    </comment>
    <comment ref="L48" authorId="1" shapeId="0" xr:uid="{3C0E7584-162E-49F8-A5F9-BF6F186A21BE}">
      <text>
        <r>
          <rPr>
            <b/>
            <sz val="9"/>
            <color indexed="81"/>
            <rFont val="Tahoma"/>
            <family val="2"/>
          </rPr>
          <t xml:space="preserve">V: Vacation 
</t>
        </r>
        <r>
          <rPr>
            <sz val="9"/>
            <color indexed="81"/>
            <rFont val="Tahoma"/>
            <family val="2"/>
          </rPr>
          <t xml:space="preserve">
</t>
        </r>
      </text>
    </comment>
    <comment ref="M48" authorId="0" shapeId="0" xr:uid="{D2213B89-767D-4A6C-8E21-0BC1A1496B9F}">
      <text>
        <r>
          <rPr>
            <b/>
            <sz val="9"/>
            <color indexed="81"/>
            <rFont val="Tahoma"/>
            <family val="2"/>
          </rPr>
          <t>S: Sick</t>
        </r>
      </text>
    </comment>
    <comment ref="N48" authorId="0" shapeId="0" xr:uid="{C2D5AEE5-9F42-4E0F-9453-001806CFE63C}">
      <text>
        <r>
          <rPr>
            <b/>
            <sz val="9"/>
            <color indexed="81"/>
            <rFont val="Tahoma"/>
            <family val="2"/>
          </rPr>
          <t>CI:</t>
        </r>
        <r>
          <rPr>
            <sz val="9"/>
            <color indexed="81"/>
            <rFont val="Tahoma"/>
            <family val="2"/>
          </rPr>
          <t xml:space="preserve"> Community Involvment
</t>
        </r>
      </text>
    </comment>
    <comment ref="O48" authorId="0" shapeId="0" xr:uid="{D3D0D791-6716-48F0-A35E-5DA2D3BAF977}">
      <text>
        <r>
          <rPr>
            <b/>
            <sz val="9"/>
            <color indexed="81"/>
            <rFont val="Tahoma"/>
            <family val="2"/>
          </rPr>
          <t>BL: Bonus Leave</t>
        </r>
      </text>
    </comment>
    <comment ref="P48" authorId="0" shapeId="0" xr:uid="{3C820323-3895-45C4-A4B0-620895E1D7B8}">
      <text>
        <r>
          <rPr>
            <b/>
            <sz val="9"/>
            <color indexed="81"/>
            <rFont val="Tahoma"/>
            <family val="2"/>
          </rPr>
          <t>H: Holiday.
When the university is closed on a holiday, mark the hours here.</t>
        </r>
      </text>
    </comment>
    <comment ref="Q48" authorId="1" shapeId="0" xr:uid="{1A68E397-D8F1-4645-9212-18A58BC65BE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7651A0AB-FD9A-466E-A9BF-AFCF0BBC86E9}">
      <text>
        <r>
          <rPr>
            <b/>
            <sz val="9"/>
            <color indexed="81"/>
            <rFont val="Tahoma"/>
            <family val="2"/>
          </rPr>
          <t>AM: Adverse Weather Makeup Hours
Indicate time worked that will be used to make up time taken off due to adverse weather.</t>
        </r>
      </text>
    </comment>
    <comment ref="U48" authorId="0" shapeId="0" xr:uid="{2F791C23-E4EF-4F69-B323-259CF259F981}">
      <text>
        <r>
          <rPr>
            <b/>
            <sz val="9"/>
            <color indexed="81"/>
            <rFont val="Tahoma"/>
            <family val="2"/>
          </rPr>
          <t>AP: Adverse Weather Time Not Worked</t>
        </r>
      </text>
    </comment>
    <comment ref="V48" authorId="0" shapeId="0" xr:uid="{463D47AD-A9FD-4A1F-9E86-E9B40A012ADB}">
      <text>
        <r>
          <rPr>
            <b/>
            <sz val="9"/>
            <color indexed="81"/>
            <rFont val="Tahoma"/>
            <family val="2"/>
          </rPr>
          <t>AWLW: Adverse Weather Leave Without Pay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4D8FC628-E23E-4D54-9B39-E8BB1F9AAA14}">
      <text>
        <r>
          <rPr>
            <b/>
            <sz val="9"/>
            <color indexed="81"/>
            <rFont val="Tahoma"/>
            <family val="2"/>
          </rPr>
          <t>SP: Shift Pay</t>
        </r>
      </text>
    </comment>
    <comment ref="E4" authorId="0" shapeId="0" xr:uid="{D0E0BD8F-5BE9-45B5-8A3F-1100C9C2C433}">
      <text>
        <r>
          <rPr>
            <b/>
            <sz val="9"/>
            <color indexed="81"/>
            <rFont val="Tahoma"/>
            <family val="2"/>
          </rPr>
          <t>HP: Holiday Premium Pay</t>
        </r>
      </text>
    </comment>
    <comment ref="F4" authorId="0" shapeId="0" xr:uid="{D068DE1B-CD67-4DDC-95EC-02CAAACF186C}">
      <text>
        <r>
          <rPr>
            <b/>
            <sz val="9"/>
            <color indexed="81"/>
            <rFont val="Tahoma"/>
            <family val="2"/>
          </rPr>
          <t>OC: On Call Hours</t>
        </r>
      </text>
    </comment>
    <comment ref="G4" authorId="0" shapeId="0" xr:uid="{9BDA55C9-276E-404F-A4A6-1CB721BAFD42}">
      <text>
        <r>
          <rPr>
            <b/>
            <sz val="9"/>
            <color indexed="81"/>
            <rFont val="Tahoma"/>
            <family val="2"/>
          </rPr>
          <t xml:space="preserve">CB1.5:Call Back at 1.5
CB1.0:Call Back at 1.0
</t>
        </r>
      </text>
    </comment>
    <comment ref="I4" authorId="0" shapeId="0" xr:uid="{5D144417-E4B9-4EC7-BEEA-34121EE63F1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A4DA1E5D-FF2F-426B-8768-1FFE931F9BC7}">
      <text>
        <r>
          <rPr>
            <b/>
            <sz val="9"/>
            <color indexed="81"/>
            <rFont val="Tahoma"/>
            <family val="2"/>
          </rPr>
          <t>O: Overtime Earned</t>
        </r>
      </text>
    </comment>
    <comment ref="K4" authorId="0" shapeId="0" xr:uid="{C2EEC67E-838A-4CC4-A494-88F47467485E}">
      <text>
        <r>
          <rPr>
            <b/>
            <sz val="9"/>
            <color indexed="81"/>
            <rFont val="Tahoma"/>
            <family val="2"/>
          </rPr>
          <t>CU:Comp Time Used</t>
        </r>
      </text>
    </comment>
    <comment ref="L4" authorId="1" shapeId="0" xr:uid="{8156E840-C12C-4B14-AD17-2A5B4EE1A62C}">
      <text>
        <r>
          <rPr>
            <b/>
            <sz val="9"/>
            <color indexed="81"/>
            <rFont val="Tahoma"/>
            <family val="2"/>
          </rPr>
          <t xml:space="preserve">V: Vacation 
</t>
        </r>
        <r>
          <rPr>
            <sz val="9"/>
            <color indexed="81"/>
            <rFont val="Tahoma"/>
            <family val="2"/>
          </rPr>
          <t xml:space="preserve">
</t>
        </r>
      </text>
    </comment>
    <comment ref="M4" authorId="0" shapeId="0" xr:uid="{155C4D7D-639E-4A5F-9713-B23FCA2FAA63}">
      <text>
        <r>
          <rPr>
            <b/>
            <sz val="9"/>
            <color indexed="81"/>
            <rFont val="Tahoma"/>
            <family val="2"/>
          </rPr>
          <t>S: Sick</t>
        </r>
      </text>
    </comment>
    <comment ref="N4" authorId="0" shapeId="0" xr:uid="{B96F799A-6B90-4656-9D4E-1F63C86AD7A4}">
      <text>
        <r>
          <rPr>
            <b/>
            <sz val="9"/>
            <color indexed="81"/>
            <rFont val="Tahoma"/>
            <family val="2"/>
          </rPr>
          <t>CI:</t>
        </r>
        <r>
          <rPr>
            <sz val="9"/>
            <color indexed="81"/>
            <rFont val="Tahoma"/>
            <family val="2"/>
          </rPr>
          <t xml:space="preserve"> Community Involvment
</t>
        </r>
      </text>
    </comment>
    <comment ref="O4" authorId="0" shapeId="0" xr:uid="{91125185-7660-4F00-9449-833279F4B51C}">
      <text>
        <r>
          <rPr>
            <b/>
            <sz val="9"/>
            <color indexed="81"/>
            <rFont val="Tahoma"/>
            <family val="2"/>
          </rPr>
          <t>BL: Bonus Leave</t>
        </r>
      </text>
    </comment>
    <comment ref="P4" authorId="0" shapeId="0" xr:uid="{90ED1072-493A-4C38-81BF-46B87461386F}">
      <text>
        <r>
          <rPr>
            <b/>
            <sz val="9"/>
            <color indexed="81"/>
            <rFont val="Tahoma"/>
            <family val="2"/>
          </rPr>
          <t>H: Holiday.
When the university is closed on a holiday, mark the hours here.</t>
        </r>
      </text>
    </comment>
    <comment ref="Q4" authorId="1" shapeId="0" xr:uid="{A2AC97C2-3B9B-4B06-8C88-522613593D77}">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4BE6008D-FB95-44E9-85C2-20B7DAF1F44E}">
      <text>
        <r>
          <rPr>
            <b/>
            <sz val="9"/>
            <color indexed="81"/>
            <rFont val="Tahoma"/>
            <family val="2"/>
          </rPr>
          <t>AM: Adverse Weather Makeup Hours
Indicate time worked that will be used to make up time taken off due to adverse weather.</t>
        </r>
      </text>
    </comment>
    <comment ref="U4" authorId="0" shapeId="0" xr:uid="{DE90C619-B64B-43E3-9C21-359BF7656E87}">
      <text>
        <r>
          <rPr>
            <b/>
            <sz val="9"/>
            <color indexed="81"/>
            <rFont val="Tahoma"/>
            <family val="2"/>
          </rPr>
          <t>AP: Adverse Weather Time Not Worked</t>
        </r>
      </text>
    </comment>
    <comment ref="V4" authorId="0" shapeId="0" xr:uid="{99055ACE-1B6A-48A4-8F2A-66CC112DAFC9}">
      <text>
        <r>
          <rPr>
            <b/>
            <sz val="9"/>
            <color indexed="81"/>
            <rFont val="Tahoma"/>
            <family val="2"/>
          </rPr>
          <t>AWLW: Adverse Weather Leave Without Pay</t>
        </r>
      </text>
    </comment>
    <comment ref="D15" authorId="0" shapeId="0" xr:uid="{E26C8C01-A763-48D6-98FC-E0AC85FBFB04}">
      <text>
        <r>
          <rPr>
            <b/>
            <sz val="9"/>
            <color indexed="81"/>
            <rFont val="Tahoma"/>
            <family val="2"/>
          </rPr>
          <t>SP: Shift Pay</t>
        </r>
      </text>
    </comment>
    <comment ref="E15" authorId="0" shapeId="0" xr:uid="{F74D2673-BFC8-4563-8A8F-A887613545C9}">
      <text>
        <r>
          <rPr>
            <b/>
            <sz val="9"/>
            <color indexed="81"/>
            <rFont val="Tahoma"/>
            <family val="2"/>
          </rPr>
          <t>HP: Holiday Premium Pay</t>
        </r>
      </text>
    </comment>
    <comment ref="F15" authorId="0" shapeId="0" xr:uid="{EF84FC94-E772-4925-A3EB-68E2750DC313}">
      <text>
        <r>
          <rPr>
            <b/>
            <sz val="9"/>
            <color indexed="81"/>
            <rFont val="Tahoma"/>
            <family val="2"/>
          </rPr>
          <t>OC: On Call Hours</t>
        </r>
      </text>
    </comment>
    <comment ref="G15" authorId="0" shapeId="0" xr:uid="{6BBE2604-0D37-4098-A812-3B651ABE4209}">
      <text>
        <r>
          <rPr>
            <b/>
            <sz val="9"/>
            <color indexed="81"/>
            <rFont val="Tahoma"/>
            <family val="2"/>
          </rPr>
          <t xml:space="preserve">CB1.5:Call Back at 1.5
CB1.0:Call Back at 1.0
</t>
        </r>
      </text>
    </comment>
    <comment ref="I15" authorId="0" shapeId="0" xr:uid="{87D02BB4-2CA8-4956-9182-493F00844811}">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6989B679-1290-467A-8FB3-135D471F1610}">
      <text>
        <r>
          <rPr>
            <b/>
            <sz val="9"/>
            <color indexed="81"/>
            <rFont val="Tahoma"/>
            <family val="2"/>
          </rPr>
          <t>O: Overtime Earned</t>
        </r>
      </text>
    </comment>
    <comment ref="K15" authorId="0" shapeId="0" xr:uid="{48334A99-7FE5-472D-9273-E0BDC3FFCA28}">
      <text>
        <r>
          <rPr>
            <b/>
            <sz val="9"/>
            <color indexed="81"/>
            <rFont val="Tahoma"/>
            <family val="2"/>
          </rPr>
          <t>CU:Comp Time Used</t>
        </r>
      </text>
    </comment>
    <comment ref="L15" authorId="1" shapeId="0" xr:uid="{9C752D73-BCBF-4683-906D-8B320EC1C141}">
      <text>
        <r>
          <rPr>
            <b/>
            <sz val="9"/>
            <color indexed="81"/>
            <rFont val="Tahoma"/>
            <family val="2"/>
          </rPr>
          <t xml:space="preserve">V: Vacation 
</t>
        </r>
        <r>
          <rPr>
            <sz val="9"/>
            <color indexed="81"/>
            <rFont val="Tahoma"/>
            <family val="2"/>
          </rPr>
          <t xml:space="preserve">
</t>
        </r>
      </text>
    </comment>
    <comment ref="M15" authorId="0" shapeId="0" xr:uid="{9A4FBECF-9146-40BA-AE94-DABBE725D9C5}">
      <text>
        <r>
          <rPr>
            <b/>
            <sz val="9"/>
            <color indexed="81"/>
            <rFont val="Tahoma"/>
            <family val="2"/>
          </rPr>
          <t>S: Sick</t>
        </r>
      </text>
    </comment>
    <comment ref="N15" authorId="0" shapeId="0" xr:uid="{867517D3-FCB2-41C3-9FC4-3C5C02C5990C}">
      <text>
        <r>
          <rPr>
            <b/>
            <sz val="9"/>
            <color indexed="81"/>
            <rFont val="Tahoma"/>
            <family val="2"/>
          </rPr>
          <t>CI:</t>
        </r>
        <r>
          <rPr>
            <sz val="9"/>
            <color indexed="81"/>
            <rFont val="Tahoma"/>
            <family val="2"/>
          </rPr>
          <t xml:space="preserve"> Community Involvment
</t>
        </r>
      </text>
    </comment>
    <comment ref="O15" authorId="0" shapeId="0" xr:uid="{763537B4-38B7-4816-A177-F1B2034F66CD}">
      <text>
        <r>
          <rPr>
            <b/>
            <sz val="9"/>
            <color indexed="81"/>
            <rFont val="Tahoma"/>
            <family val="2"/>
          </rPr>
          <t>BL: Bonus Leave</t>
        </r>
      </text>
    </comment>
    <comment ref="P15" authorId="0" shapeId="0" xr:uid="{2BBAC3C4-CFF1-407F-929B-5163D282E831}">
      <text>
        <r>
          <rPr>
            <b/>
            <sz val="9"/>
            <color indexed="81"/>
            <rFont val="Tahoma"/>
            <family val="2"/>
          </rPr>
          <t>H: Holiday.
When the university is closed on a holiday, mark the hours here.</t>
        </r>
      </text>
    </comment>
    <comment ref="Q15" authorId="1" shapeId="0" xr:uid="{4FC943DA-2834-4BB2-86C1-C9D4E5CFB8B3}">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DD982900-95EF-4B5B-99F9-022478ED9B53}">
      <text>
        <r>
          <rPr>
            <b/>
            <sz val="9"/>
            <color indexed="81"/>
            <rFont val="Tahoma"/>
            <family val="2"/>
          </rPr>
          <t>AM: Adverse Weather Makeup Hours
Indicate time worked that will be used to make up time taken off due to adverse weather.</t>
        </r>
      </text>
    </comment>
    <comment ref="U15" authorId="0" shapeId="0" xr:uid="{FE1EF8B5-5B40-49A5-95B8-5DEB7EA5F6B2}">
      <text>
        <r>
          <rPr>
            <b/>
            <sz val="9"/>
            <color indexed="81"/>
            <rFont val="Tahoma"/>
            <family val="2"/>
          </rPr>
          <t>AP: Adverse Weather Time Not Worked</t>
        </r>
      </text>
    </comment>
    <comment ref="V15" authorId="0" shapeId="0" xr:uid="{77139637-6237-4A3E-B094-F7B6FFB95DAC}">
      <text>
        <r>
          <rPr>
            <b/>
            <sz val="9"/>
            <color indexed="81"/>
            <rFont val="Tahoma"/>
            <family val="2"/>
          </rPr>
          <t>AWLW: Adverse Weather Leave Without Pay</t>
        </r>
      </text>
    </comment>
    <comment ref="D26" authorId="0" shapeId="0" xr:uid="{DE88790F-3C8D-4218-884C-C92BA0D0326F}">
      <text>
        <r>
          <rPr>
            <b/>
            <sz val="9"/>
            <color indexed="81"/>
            <rFont val="Tahoma"/>
            <family val="2"/>
          </rPr>
          <t>SP: Shift Pay</t>
        </r>
      </text>
    </comment>
    <comment ref="E26" authorId="0" shapeId="0" xr:uid="{D624CCA8-CADF-42B4-8267-6B09CE787990}">
      <text>
        <r>
          <rPr>
            <b/>
            <sz val="9"/>
            <color indexed="81"/>
            <rFont val="Tahoma"/>
            <family val="2"/>
          </rPr>
          <t>HP: Holiday Premium Pay</t>
        </r>
      </text>
    </comment>
    <comment ref="F26" authorId="0" shapeId="0" xr:uid="{23206348-F5A0-4D09-9F31-E708FE509A28}">
      <text>
        <r>
          <rPr>
            <b/>
            <sz val="9"/>
            <color indexed="81"/>
            <rFont val="Tahoma"/>
            <family val="2"/>
          </rPr>
          <t>OC: On Call Hours</t>
        </r>
      </text>
    </comment>
    <comment ref="G26" authorId="0" shapeId="0" xr:uid="{8E55B41F-210C-4D7A-992D-D0A9E9407926}">
      <text>
        <r>
          <rPr>
            <b/>
            <sz val="9"/>
            <color indexed="81"/>
            <rFont val="Tahoma"/>
            <family val="2"/>
          </rPr>
          <t xml:space="preserve">CB1.5:Call Back at 1.5
CB1.0:Call Back at 1.0
</t>
        </r>
      </text>
    </comment>
    <comment ref="I26" authorId="0" shapeId="0" xr:uid="{A6F11782-00A2-44E4-B03B-83C04F91BAC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DD14A6C7-0704-4E7A-AC56-428B8D7EA136}">
      <text>
        <r>
          <rPr>
            <b/>
            <sz val="9"/>
            <color indexed="81"/>
            <rFont val="Tahoma"/>
            <family val="2"/>
          </rPr>
          <t>O: Overtime Earned</t>
        </r>
      </text>
    </comment>
    <comment ref="K26" authorId="0" shapeId="0" xr:uid="{CAC49D01-CEF1-480F-ABA8-DA056902C34F}">
      <text>
        <r>
          <rPr>
            <b/>
            <sz val="9"/>
            <color indexed="81"/>
            <rFont val="Tahoma"/>
            <family val="2"/>
          </rPr>
          <t>CU:Comp Time Used</t>
        </r>
      </text>
    </comment>
    <comment ref="L26" authorId="1" shapeId="0" xr:uid="{4450BFC3-3327-483C-A28E-5A1576F70DDD}">
      <text>
        <r>
          <rPr>
            <b/>
            <sz val="9"/>
            <color indexed="81"/>
            <rFont val="Tahoma"/>
            <family val="2"/>
          </rPr>
          <t xml:space="preserve">V: Vacation 
</t>
        </r>
        <r>
          <rPr>
            <sz val="9"/>
            <color indexed="81"/>
            <rFont val="Tahoma"/>
            <family val="2"/>
          </rPr>
          <t xml:space="preserve">
</t>
        </r>
      </text>
    </comment>
    <comment ref="M26" authorId="0" shapeId="0" xr:uid="{F51DD916-89FF-459B-BC50-283FFEF769FF}">
      <text>
        <r>
          <rPr>
            <b/>
            <sz val="9"/>
            <color indexed="81"/>
            <rFont val="Tahoma"/>
            <family val="2"/>
          </rPr>
          <t>S: Sick</t>
        </r>
      </text>
    </comment>
    <comment ref="N26" authorId="0" shapeId="0" xr:uid="{698F593F-F04D-4964-8DE9-AFDDE2A2CF90}">
      <text>
        <r>
          <rPr>
            <b/>
            <sz val="9"/>
            <color indexed="81"/>
            <rFont val="Tahoma"/>
            <family val="2"/>
          </rPr>
          <t>CI:</t>
        </r>
        <r>
          <rPr>
            <sz val="9"/>
            <color indexed="81"/>
            <rFont val="Tahoma"/>
            <family val="2"/>
          </rPr>
          <t xml:space="preserve"> Community Involvment
</t>
        </r>
      </text>
    </comment>
    <comment ref="O26" authorId="0" shapeId="0" xr:uid="{B0267939-EA45-45D0-A3B6-827CADF65697}">
      <text>
        <r>
          <rPr>
            <b/>
            <sz val="9"/>
            <color indexed="81"/>
            <rFont val="Tahoma"/>
            <family val="2"/>
          </rPr>
          <t>BL: Bonus Leave</t>
        </r>
      </text>
    </comment>
    <comment ref="P26" authorId="0" shapeId="0" xr:uid="{0A048F64-2266-4EFD-88C1-BD0B0562EDCF}">
      <text>
        <r>
          <rPr>
            <b/>
            <sz val="9"/>
            <color indexed="81"/>
            <rFont val="Tahoma"/>
            <family val="2"/>
          </rPr>
          <t>H: Holiday.
When the university is closed on a holiday, mark the hours here.</t>
        </r>
      </text>
    </comment>
    <comment ref="Q26" authorId="1" shapeId="0" xr:uid="{5995B433-B287-4293-AFE7-3A73D6AFEA60}">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284255DC-79BA-4954-82BE-48052A4E1883}">
      <text>
        <r>
          <rPr>
            <b/>
            <sz val="9"/>
            <color indexed="81"/>
            <rFont val="Tahoma"/>
            <family val="2"/>
          </rPr>
          <t>AM: Adverse Weather Makeup Hours
Indicate time worked that will be used to make up time taken off due to adverse weather.</t>
        </r>
      </text>
    </comment>
    <comment ref="U26" authorId="0" shapeId="0" xr:uid="{974F458F-6B2C-4E62-A200-6E4566252AD8}">
      <text>
        <r>
          <rPr>
            <b/>
            <sz val="9"/>
            <color indexed="81"/>
            <rFont val="Tahoma"/>
            <family val="2"/>
          </rPr>
          <t>AP: Adverse Weather Time Not Worked</t>
        </r>
      </text>
    </comment>
    <comment ref="V26" authorId="0" shapeId="0" xr:uid="{0E8A1A99-2285-455E-A89D-BA8B185C135A}">
      <text>
        <r>
          <rPr>
            <b/>
            <sz val="9"/>
            <color indexed="81"/>
            <rFont val="Tahoma"/>
            <family val="2"/>
          </rPr>
          <t>AWLW: Adverse Weather Leave Without Pay</t>
        </r>
      </text>
    </comment>
    <comment ref="D37" authorId="0" shapeId="0" xr:uid="{38932E40-C281-4C60-8604-CFC07D7471C2}">
      <text>
        <r>
          <rPr>
            <b/>
            <sz val="9"/>
            <color indexed="81"/>
            <rFont val="Tahoma"/>
            <family val="2"/>
          </rPr>
          <t>SP: Shift Pay</t>
        </r>
      </text>
    </comment>
    <comment ref="E37" authorId="0" shapeId="0" xr:uid="{C1080866-C328-41A7-9FC9-0F93E49F6DBE}">
      <text>
        <r>
          <rPr>
            <b/>
            <sz val="9"/>
            <color indexed="81"/>
            <rFont val="Tahoma"/>
            <family val="2"/>
          </rPr>
          <t>HP: Holiday Premium Pay</t>
        </r>
      </text>
    </comment>
    <comment ref="F37" authorId="0" shapeId="0" xr:uid="{779035DE-5BF4-47A4-993E-F97142EB43C6}">
      <text>
        <r>
          <rPr>
            <b/>
            <sz val="9"/>
            <color indexed="81"/>
            <rFont val="Tahoma"/>
            <family val="2"/>
          </rPr>
          <t>OC: On Call Hours</t>
        </r>
      </text>
    </comment>
    <comment ref="G37" authorId="0" shapeId="0" xr:uid="{DF46D618-BAE8-48AC-973D-441F8C3ECBBA}">
      <text>
        <r>
          <rPr>
            <b/>
            <sz val="9"/>
            <color indexed="81"/>
            <rFont val="Tahoma"/>
            <family val="2"/>
          </rPr>
          <t xml:space="preserve">CB1.5:Call Back at 1.5
CB1.0:Call Back at 1.0
</t>
        </r>
      </text>
    </comment>
    <comment ref="I37" authorId="0" shapeId="0" xr:uid="{B7404CC1-D1A6-49BD-8098-DE091A1A4737}">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2107395C-3004-471F-B4C9-A50F741E4F83}">
      <text>
        <r>
          <rPr>
            <b/>
            <sz val="9"/>
            <color indexed="81"/>
            <rFont val="Tahoma"/>
            <family val="2"/>
          </rPr>
          <t>O: Overtime Earned</t>
        </r>
      </text>
    </comment>
    <comment ref="K37" authorId="0" shapeId="0" xr:uid="{54E5E83E-36AD-45A9-BCCA-5EA86F42F968}">
      <text>
        <r>
          <rPr>
            <b/>
            <sz val="9"/>
            <color indexed="81"/>
            <rFont val="Tahoma"/>
            <family val="2"/>
          </rPr>
          <t>CU:Comp Time Used</t>
        </r>
      </text>
    </comment>
    <comment ref="L37" authorId="1" shapeId="0" xr:uid="{E8C3CCE9-50D4-4B15-B71A-F0A4BF33014E}">
      <text>
        <r>
          <rPr>
            <b/>
            <sz val="9"/>
            <color indexed="81"/>
            <rFont val="Tahoma"/>
            <family val="2"/>
          </rPr>
          <t xml:space="preserve">V: Vacation 
</t>
        </r>
        <r>
          <rPr>
            <sz val="9"/>
            <color indexed="81"/>
            <rFont val="Tahoma"/>
            <family val="2"/>
          </rPr>
          <t xml:space="preserve">
</t>
        </r>
      </text>
    </comment>
    <comment ref="M37" authorId="0" shapeId="0" xr:uid="{BEA32122-800A-45CE-A6A5-D5CCFDBB045D}">
      <text>
        <r>
          <rPr>
            <b/>
            <sz val="9"/>
            <color indexed="81"/>
            <rFont val="Tahoma"/>
            <family val="2"/>
          </rPr>
          <t>S: Sick</t>
        </r>
      </text>
    </comment>
    <comment ref="N37" authorId="0" shapeId="0" xr:uid="{7005CF76-DAC6-4EE0-9D7A-E7FB135CC18C}">
      <text>
        <r>
          <rPr>
            <b/>
            <sz val="9"/>
            <color indexed="81"/>
            <rFont val="Tahoma"/>
            <family val="2"/>
          </rPr>
          <t>CI:</t>
        </r>
        <r>
          <rPr>
            <sz val="9"/>
            <color indexed="81"/>
            <rFont val="Tahoma"/>
            <family val="2"/>
          </rPr>
          <t xml:space="preserve"> Community Involvment
</t>
        </r>
      </text>
    </comment>
    <comment ref="O37" authorId="0" shapeId="0" xr:uid="{84F7BD6B-6062-49C8-A730-33A132F7FC06}">
      <text>
        <r>
          <rPr>
            <b/>
            <sz val="9"/>
            <color indexed="81"/>
            <rFont val="Tahoma"/>
            <family val="2"/>
          </rPr>
          <t>BL: Bonus Leave</t>
        </r>
      </text>
    </comment>
    <comment ref="P37" authorId="0" shapeId="0" xr:uid="{447AA45E-1ECF-4647-A7A9-705642DC1DFC}">
      <text>
        <r>
          <rPr>
            <b/>
            <sz val="9"/>
            <color indexed="81"/>
            <rFont val="Tahoma"/>
            <family val="2"/>
          </rPr>
          <t>H: Holiday.
When the university is closed on a holiday, mark the hours here.</t>
        </r>
      </text>
    </comment>
    <comment ref="Q37" authorId="1" shapeId="0" xr:uid="{64149FB9-A825-414C-A601-42F5ED0B55A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781DF202-D406-45C8-B8EB-806B115AAB68}">
      <text>
        <r>
          <rPr>
            <b/>
            <sz val="9"/>
            <color indexed="81"/>
            <rFont val="Tahoma"/>
            <family val="2"/>
          </rPr>
          <t>AM: Adverse Weather Makeup Hours
Indicate time worked that will be used to make up time taken off due to adverse weather.</t>
        </r>
      </text>
    </comment>
    <comment ref="U37" authorId="0" shapeId="0" xr:uid="{45DF0F86-B032-400F-AC13-C4CFF9010F5B}">
      <text>
        <r>
          <rPr>
            <b/>
            <sz val="9"/>
            <color indexed="81"/>
            <rFont val="Tahoma"/>
            <family val="2"/>
          </rPr>
          <t>AP: Adverse Weather Time Not Worked</t>
        </r>
      </text>
    </comment>
    <comment ref="V37" authorId="0" shapeId="0" xr:uid="{CE968ADF-8296-4D15-9B00-BA89AC6FD058}">
      <text>
        <r>
          <rPr>
            <b/>
            <sz val="9"/>
            <color indexed="81"/>
            <rFont val="Tahoma"/>
            <family val="2"/>
          </rPr>
          <t>AWLW: Adverse Weather Leave Without Pay</t>
        </r>
      </text>
    </comment>
    <comment ref="D48" authorId="0" shapeId="0" xr:uid="{C54BECF1-FAE7-409D-A6D3-5AE57678A0F7}">
      <text>
        <r>
          <rPr>
            <b/>
            <sz val="9"/>
            <color indexed="81"/>
            <rFont val="Tahoma"/>
            <family val="2"/>
          </rPr>
          <t>SP: Shift Pay</t>
        </r>
      </text>
    </comment>
    <comment ref="E48" authorId="0" shapeId="0" xr:uid="{2085C9FD-A30C-4727-8D98-9394F3AE6EB3}">
      <text>
        <r>
          <rPr>
            <b/>
            <sz val="9"/>
            <color indexed="81"/>
            <rFont val="Tahoma"/>
            <family val="2"/>
          </rPr>
          <t>HP: Holiday Premium Pay</t>
        </r>
      </text>
    </comment>
    <comment ref="F48" authorId="0" shapeId="0" xr:uid="{978A8D08-EE9B-4273-AA21-6A2D96E494FD}">
      <text>
        <r>
          <rPr>
            <b/>
            <sz val="9"/>
            <color indexed="81"/>
            <rFont val="Tahoma"/>
            <family val="2"/>
          </rPr>
          <t>OC: On Call Hours</t>
        </r>
      </text>
    </comment>
    <comment ref="G48" authorId="0" shapeId="0" xr:uid="{1E1FFA4F-5D05-4F2F-A172-4EAE4D6F11B0}">
      <text>
        <r>
          <rPr>
            <b/>
            <sz val="9"/>
            <color indexed="81"/>
            <rFont val="Tahoma"/>
            <family val="2"/>
          </rPr>
          <t xml:space="preserve">CB1.5:Call Back at 1.5
CB1.0:Call Back at 1.0
</t>
        </r>
      </text>
    </comment>
    <comment ref="I48" authorId="0" shapeId="0" xr:uid="{5E950780-DE9A-4A08-8004-867A0120B8E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C0116F9C-424F-4F4D-9841-7CD0E0085CB8}">
      <text>
        <r>
          <rPr>
            <b/>
            <sz val="9"/>
            <color indexed="81"/>
            <rFont val="Tahoma"/>
            <family val="2"/>
          </rPr>
          <t>O: Overtime Earned</t>
        </r>
      </text>
    </comment>
    <comment ref="K48" authorId="0" shapeId="0" xr:uid="{190C9B9A-C23E-41EB-B394-43497094306F}">
      <text>
        <r>
          <rPr>
            <b/>
            <sz val="9"/>
            <color indexed="81"/>
            <rFont val="Tahoma"/>
            <family val="2"/>
          </rPr>
          <t>CU:Comp Time Used</t>
        </r>
      </text>
    </comment>
    <comment ref="L48" authorId="1" shapeId="0" xr:uid="{57E1FD87-D730-435A-8953-7FD3E4364182}">
      <text>
        <r>
          <rPr>
            <b/>
            <sz val="9"/>
            <color indexed="81"/>
            <rFont val="Tahoma"/>
            <family val="2"/>
          </rPr>
          <t xml:space="preserve">V: Vacation 
</t>
        </r>
        <r>
          <rPr>
            <sz val="9"/>
            <color indexed="81"/>
            <rFont val="Tahoma"/>
            <family val="2"/>
          </rPr>
          <t xml:space="preserve">
</t>
        </r>
      </text>
    </comment>
    <comment ref="M48" authorId="0" shapeId="0" xr:uid="{763B48DF-AC3F-4831-8CA8-27A556217DFA}">
      <text>
        <r>
          <rPr>
            <b/>
            <sz val="9"/>
            <color indexed="81"/>
            <rFont val="Tahoma"/>
            <family val="2"/>
          </rPr>
          <t>S: Sick</t>
        </r>
      </text>
    </comment>
    <comment ref="N48" authorId="0" shapeId="0" xr:uid="{6C83F36C-642D-4B35-BB45-573A52DC529D}">
      <text>
        <r>
          <rPr>
            <b/>
            <sz val="9"/>
            <color indexed="81"/>
            <rFont val="Tahoma"/>
            <family val="2"/>
          </rPr>
          <t>CI:</t>
        </r>
        <r>
          <rPr>
            <sz val="9"/>
            <color indexed="81"/>
            <rFont val="Tahoma"/>
            <family val="2"/>
          </rPr>
          <t xml:space="preserve"> Community Involvment
</t>
        </r>
      </text>
    </comment>
    <comment ref="O48" authorId="0" shapeId="0" xr:uid="{158E0826-7EA5-4BC8-BA42-E209B0D7555E}">
      <text>
        <r>
          <rPr>
            <b/>
            <sz val="9"/>
            <color indexed="81"/>
            <rFont val="Tahoma"/>
            <family val="2"/>
          </rPr>
          <t>BL: Bonus Leave</t>
        </r>
      </text>
    </comment>
    <comment ref="P48" authorId="0" shapeId="0" xr:uid="{00E4D35F-3EB0-4C72-ACF9-CB1463393E18}">
      <text>
        <r>
          <rPr>
            <b/>
            <sz val="9"/>
            <color indexed="81"/>
            <rFont val="Tahoma"/>
            <family val="2"/>
          </rPr>
          <t>H: Holiday.
When the university is closed on a holiday, mark the hours here.</t>
        </r>
      </text>
    </comment>
    <comment ref="Q48" authorId="1" shapeId="0" xr:uid="{A4902576-116A-4977-825F-AEDB02486CF7}">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4F76C914-42A4-426A-83EB-7A940B773218}">
      <text>
        <r>
          <rPr>
            <b/>
            <sz val="9"/>
            <color indexed="81"/>
            <rFont val="Tahoma"/>
            <family val="2"/>
          </rPr>
          <t>AM: Adverse Weather Makeup Hours
Indicate time worked that will be used to make up time taken off due to adverse weather.</t>
        </r>
      </text>
    </comment>
    <comment ref="U48" authorId="0" shapeId="0" xr:uid="{FB2BF5D8-6E32-4567-9CC2-9CF869F6B290}">
      <text>
        <r>
          <rPr>
            <b/>
            <sz val="9"/>
            <color indexed="81"/>
            <rFont val="Tahoma"/>
            <family val="2"/>
          </rPr>
          <t>AP: Adverse Weather Time Not Worked</t>
        </r>
      </text>
    </comment>
    <comment ref="V48" authorId="0" shapeId="0" xr:uid="{C947B3CA-0CB8-4C5C-A54D-97BCCD34ED33}">
      <text>
        <r>
          <rPr>
            <b/>
            <sz val="9"/>
            <color indexed="81"/>
            <rFont val="Tahoma"/>
            <family val="2"/>
          </rPr>
          <t>AWLW: Adverse Weather Leave Without Pay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56A41989-8A2B-4D79-A493-604E073189CA}">
      <text>
        <r>
          <rPr>
            <b/>
            <sz val="9"/>
            <color indexed="81"/>
            <rFont val="Tahoma"/>
            <family val="2"/>
          </rPr>
          <t>SP: Shift Pay</t>
        </r>
      </text>
    </comment>
    <comment ref="E4" authorId="0" shapeId="0" xr:uid="{82619E20-2213-4896-A241-79A8E94673D1}">
      <text>
        <r>
          <rPr>
            <b/>
            <sz val="9"/>
            <color indexed="81"/>
            <rFont val="Tahoma"/>
            <family val="2"/>
          </rPr>
          <t>HP: Holiday Premium Pay</t>
        </r>
      </text>
    </comment>
    <comment ref="F4" authorId="0" shapeId="0" xr:uid="{CBB5FA4A-165F-4E2D-8DBC-C3DAC220B8E2}">
      <text>
        <r>
          <rPr>
            <b/>
            <sz val="9"/>
            <color indexed="81"/>
            <rFont val="Tahoma"/>
            <family val="2"/>
          </rPr>
          <t>OC: On Call Hours</t>
        </r>
      </text>
    </comment>
    <comment ref="G4" authorId="0" shapeId="0" xr:uid="{E3761D63-36C9-4AD8-8D6F-35493BA1CE57}">
      <text>
        <r>
          <rPr>
            <b/>
            <sz val="9"/>
            <color indexed="81"/>
            <rFont val="Tahoma"/>
            <family val="2"/>
          </rPr>
          <t xml:space="preserve">CB1.5:Call Back at 1.5
CB1.0:Call Back at 1.0
</t>
        </r>
      </text>
    </comment>
    <comment ref="I4" authorId="0" shapeId="0" xr:uid="{45AA2C14-3EBB-4E46-9630-D210EAA99C6B}">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AB1303BF-553C-4FA6-A65C-74ECEEE3E945}">
      <text>
        <r>
          <rPr>
            <b/>
            <sz val="9"/>
            <color indexed="81"/>
            <rFont val="Tahoma"/>
            <family val="2"/>
          </rPr>
          <t>O: Overtime Earned</t>
        </r>
      </text>
    </comment>
    <comment ref="K4" authorId="0" shapeId="0" xr:uid="{9C0B13B2-2508-4561-9B88-DC7FDBF1F35A}">
      <text>
        <r>
          <rPr>
            <b/>
            <sz val="9"/>
            <color indexed="81"/>
            <rFont val="Tahoma"/>
            <family val="2"/>
          </rPr>
          <t>CU:Comp Time Used</t>
        </r>
      </text>
    </comment>
    <comment ref="L4" authorId="1" shapeId="0" xr:uid="{A14A7CCA-8026-423F-8BE1-9390AB28D8E2}">
      <text>
        <r>
          <rPr>
            <b/>
            <sz val="9"/>
            <color indexed="81"/>
            <rFont val="Tahoma"/>
            <family val="2"/>
          </rPr>
          <t xml:space="preserve">V: Vacation 
</t>
        </r>
        <r>
          <rPr>
            <sz val="9"/>
            <color indexed="81"/>
            <rFont val="Tahoma"/>
            <family val="2"/>
          </rPr>
          <t xml:space="preserve">
</t>
        </r>
      </text>
    </comment>
    <comment ref="M4" authorId="0" shapeId="0" xr:uid="{7B740F91-AFA7-4DFC-8D46-59620099A948}">
      <text>
        <r>
          <rPr>
            <b/>
            <sz val="9"/>
            <color indexed="81"/>
            <rFont val="Tahoma"/>
            <family val="2"/>
          </rPr>
          <t>S: Sick</t>
        </r>
      </text>
    </comment>
    <comment ref="N4" authorId="0" shapeId="0" xr:uid="{7C6F949A-AE9C-4525-9BD0-1777B5E585E7}">
      <text>
        <r>
          <rPr>
            <b/>
            <sz val="9"/>
            <color indexed="81"/>
            <rFont val="Tahoma"/>
            <family val="2"/>
          </rPr>
          <t>CI:</t>
        </r>
        <r>
          <rPr>
            <sz val="9"/>
            <color indexed="81"/>
            <rFont val="Tahoma"/>
            <family val="2"/>
          </rPr>
          <t xml:space="preserve"> Community Involvment
</t>
        </r>
      </text>
    </comment>
    <comment ref="O4" authorId="0" shapeId="0" xr:uid="{6CFD78D2-E010-4E6F-A79D-D208398C1808}">
      <text>
        <r>
          <rPr>
            <b/>
            <sz val="9"/>
            <color indexed="81"/>
            <rFont val="Tahoma"/>
            <family val="2"/>
          </rPr>
          <t>BL: Bonus Leave</t>
        </r>
      </text>
    </comment>
    <comment ref="P4" authorId="0" shapeId="0" xr:uid="{C85183B9-3957-415F-9F8F-3E96F42DA5CE}">
      <text>
        <r>
          <rPr>
            <b/>
            <sz val="9"/>
            <color indexed="81"/>
            <rFont val="Tahoma"/>
            <family val="2"/>
          </rPr>
          <t>H: Holiday.
When the university is closed on a holiday, mark the hours here.</t>
        </r>
      </text>
    </comment>
    <comment ref="Q4" authorId="1" shapeId="0" xr:uid="{B784F843-814C-446E-9BE4-8DF73D0553D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AC8ECF9D-5735-41E9-95DC-67787A0DF853}">
      <text>
        <r>
          <rPr>
            <b/>
            <sz val="9"/>
            <color indexed="81"/>
            <rFont val="Tahoma"/>
            <family val="2"/>
          </rPr>
          <t>AM: Adverse Weather Makeup Hours
Indicate time worked that will be used to make up time taken off due to adverse weather.</t>
        </r>
      </text>
    </comment>
    <comment ref="U4" authorId="0" shapeId="0" xr:uid="{EBC7B53F-2306-4E5F-92FC-F71BC0811B69}">
      <text>
        <r>
          <rPr>
            <b/>
            <sz val="9"/>
            <color indexed="81"/>
            <rFont val="Tahoma"/>
            <family val="2"/>
          </rPr>
          <t>AP: Adverse Weather Time Not Worked</t>
        </r>
      </text>
    </comment>
    <comment ref="V4" authorId="0" shapeId="0" xr:uid="{72EF6818-8C8B-4101-B71F-3F017C0F3712}">
      <text>
        <r>
          <rPr>
            <b/>
            <sz val="9"/>
            <color indexed="81"/>
            <rFont val="Tahoma"/>
            <family val="2"/>
          </rPr>
          <t>AWLW: Adverse Weather Leave Without Pay</t>
        </r>
      </text>
    </comment>
    <comment ref="D15" authorId="0" shapeId="0" xr:uid="{3CA95F13-3042-465F-BFA5-CD66C23DAAD8}">
      <text>
        <r>
          <rPr>
            <b/>
            <sz val="9"/>
            <color indexed="81"/>
            <rFont val="Tahoma"/>
            <family val="2"/>
          </rPr>
          <t>SP: Shift Pay</t>
        </r>
      </text>
    </comment>
    <comment ref="E15" authorId="0" shapeId="0" xr:uid="{CB8F4009-D78E-4164-97D3-0D28F6552248}">
      <text>
        <r>
          <rPr>
            <b/>
            <sz val="9"/>
            <color indexed="81"/>
            <rFont val="Tahoma"/>
            <family val="2"/>
          </rPr>
          <t>HP: Holiday Premium Pay</t>
        </r>
      </text>
    </comment>
    <comment ref="F15" authorId="0" shapeId="0" xr:uid="{49FD3872-7ED1-4F6B-8222-0B30E94065F5}">
      <text>
        <r>
          <rPr>
            <b/>
            <sz val="9"/>
            <color indexed="81"/>
            <rFont val="Tahoma"/>
            <family val="2"/>
          </rPr>
          <t>OC: On Call Hours</t>
        </r>
      </text>
    </comment>
    <comment ref="G15" authorId="0" shapeId="0" xr:uid="{3B668271-05F1-45E0-8967-5FAE75B8DC42}">
      <text>
        <r>
          <rPr>
            <b/>
            <sz val="9"/>
            <color indexed="81"/>
            <rFont val="Tahoma"/>
            <family val="2"/>
          </rPr>
          <t xml:space="preserve">CB1.5:Call Back at 1.5
CB1.0:Call Back at 1.0
</t>
        </r>
      </text>
    </comment>
    <comment ref="I15" authorId="0" shapeId="0" xr:uid="{2DC68B6B-7F27-4E80-97FF-BCDC1E23137A}">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928EC89E-EF9B-4D69-AA42-BACFF810AC0E}">
      <text>
        <r>
          <rPr>
            <b/>
            <sz val="9"/>
            <color indexed="81"/>
            <rFont val="Tahoma"/>
            <family val="2"/>
          </rPr>
          <t>O: Overtime Earned</t>
        </r>
      </text>
    </comment>
    <comment ref="K15" authorId="0" shapeId="0" xr:uid="{047A8EC0-D4F6-473A-904C-F4A514607296}">
      <text>
        <r>
          <rPr>
            <b/>
            <sz val="9"/>
            <color indexed="81"/>
            <rFont val="Tahoma"/>
            <family val="2"/>
          </rPr>
          <t>CU:Comp Time Used</t>
        </r>
      </text>
    </comment>
    <comment ref="L15" authorId="1" shapeId="0" xr:uid="{3BCF925B-9309-412A-ABB0-0ECC16CD1785}">
      <text>
        <r>
          <rPr>
            <b/>
            <sz val="9"/>
            <color indexed="81"/>
            <rFont val="Tahoma"/>
            <family val="2"/>
          </rPr>
          <t xml:space="preserve">V: Vacation 
</t>
        </r>
        <r>
          <rPr>
            <sz val="9"/>
            <color indexed="81"/>
            <rFont val="Tahoma"/>
            <family val="2"/>
          </rPr>
          <t xml:space="preserve">
</t>
        </r>
      </text>
    </comment>
    <comment ref="M15" authorId="0" shapeId="0" xr:uid="{9C060865-8ECB-4AA1-A813-D3E8F4FFD490}">
      <text>
        <r>
          <rPr>
            <b/>
            <sz val="9"/>
            <color indexed="81"/>
            <rFont val="Tahoma"/>
            <family val="2"/>
          </rPr>
          <t>S: Sick</t>
        </r>
      </text>
    </comment>
    <comment ref="N15" authorId="0" shapeId="0" xr:uid="{80AC3425-378E-43C0-B12D-D8A573F2BB5D}">
      <text>
        <r>
          <rPr>
            <b/>
            <sz val="9"/>
            <color indexed="81"/>
            <rFont val="Tahoma"/>
            <family val="2"/>
          </rPr>
          <t>CI:</t>
        </r>
        <r>
          <rPr>
            <sz val="9"/>
            <color indexed="81"/>
            <rFont val="Tahoma"/>
            <family val="2"/>
          </rPr>
          <t xml:space="preserve"> Community Involvment
</t>
        </r>
      </text>
    </comment>
    <comment ref="O15" authorId="0" shapeId="0" xr:uid="{C6591C18-EDDB-4634-BFBE-A97A4B7D8F5E}">
      <text>
        <r>
          <rPr>
            <b/>
            <sz val="9"/>
            <color indexed="81"/>
            <rFont val="Tahoma"/>
            <family val="2"/>
          </rPr>
          <t>BL: Bonus Leave</t>
        </r>
      </text>
    </comment>
    <comment ref="P15" authorId="0" shapeId="0" xr:uid="{D69FC151-16F1-4A59-BED6-CF1F909996C4}">
      <text>
        <r>
          <rPr>
            <b/>
            <sz val="9"/>
            <color indexed="81"/>
            <rFont val="Tahoma"/>
            <family val="2"/>
          </rPr>
          <t>H: Holiday.
When the university is closed on a holiday, mark the hours here.</t>
        </r>
      </text>
    </comment>
    <comment ref="Q15" authorId="1" shapeId="0" xr:uid="{FE02291F-0C66-4D3C-8C92-31B7A2CD22D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1AA5DB26-8C63-4297-A3BE-0192AB21DD70}">
      <text>
        <r>
          <rPr>
            <b/>
            <sz val="9"/>
            <color indexed="81"/>
            <rFont val="Tahoma"/>
            <family val="2"/>
          </rPr>
          <t>AM: Adverse Weather Makeup Hours
Indicate time worked that will be used to make up time taken off due to adverse weather.</t>
        </r>
      </text>
    </comment>
    <comment ref="U15" authorId="0" shapeId="0" xr:uid="{38659E04-3ED3-4883-992E-609B85DB8C76}">
      <text>
        <r>
          <rPr>
            <b/>
            <sz val="9"/>
            <color indexed="81"/>
            <rFont val="Tahoma"/>
            <family val="2"/>
          </rPr>
          <t>AP: Adverse Weather Time Not Worked</t>
        </r>
      </text>
    </comment>
    <comment ref="V15" authorId="0" shapeId="0" xr:uid="{B27E0A47-4252-458D-84A4-30EB6050EB69}">
      <text>
        <r>
          <rPr>
            <b/>
            <sz val="9"/>
            <color indexed="81"/>
            <rFont val="Tahoma"/>
            <family val="2"/>
          </rPr>
          <t>AWLW: Adverse Weather Leave Without Pay</t>
        </r>
      </text>
    </comment>
    <comment ref="D26" authorId="0" shapeId="0" xr:uid="{06D4AD8C-D5DC-41FE-8950-04CA20AEABDF}">
      <text>
        <r>
          <rPr>
            <b/>
            <sz val="9"/>
            <color indexed="81"/>
            <rFont val="Tahoma"/>
            <family val="2"/>
          </rPr>
          <t>SP: Shift Pay</t>
        </r>
      </text>
    </comment>
    <comment ref="E26" authorId="0" shapeId="0" xr:uid="{6E1BAA94-4DE1-41A2-9EDE-0185F55B8C14}">
      <text>
        <r>
          <rPr>
            <b/>
            <sz val="9"/>
            <color indexed="81"/>
            <rFont val="Tahoma"/>
            <family val="2"/>
          </rPr>
          <t>HP: Holiday Premium Pay</t>
        </r>
      </text>
    </comment>
    <comment ref="F26" authorId="0" shapeId="0" xr:uid="{9DA19758-702D-496C-A88E-1025F397CA04}">
      <text>
        <r>
          <rPr>
            <b/>
            <sz val="9"/>
            <color indexed="81"/>
            <rFont val="Tahoma"/>
            <family val="2"/>
          </rPr>
          <t>OC: On Call Hours</t>
        </r>
      </text>
    </comment>
    <comment ref="G26" authorId="0" shapeId="0" xr:uid="{D4F19C27-CD29-496D-A369-854C25302BF5}">
      <text>
        <r>
          <rPr>
            <b/>
            <sz val="9"/>
            <color indexed="81"/>
            <rFont val="Tahoma"/>
            <family val="2"/>
          </rPr>
          <t xml:space="preserve">CB1.5:Call Back at 1.5
CB1.0:Call Back at 1.0
</t>
        </r>
      </text>
    </comment>
    <comment ref="I26" authorId="0" shapeId="0" xr:uid="{5D93A108-523F-42A2-A007-B34CAE221DA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D87027B0-2E57-4AE0-9D34-F8F37C5B7D49}">
      <text>
        <r>
          <rPr>
            <b/>
            <sz val="9"/>
            <color indexed="81"/>
            <rFont val="Tahoma"/>
            <family val="2"/>
          </rPr>
          <t>O: Overtime Earned</t>
        </r>
      </text>
    </comment>
    <comment ref="K26" authorId="0" shapeId="0" xr:uid="{36FAE68A-F04E-4C3F-8036-4DFAA77C7373}">
      <text>
        <r>
          <rPr>
            <b/>
            <sz val="9"/>
            <color indexed="81"/>
            <rFont val="Tahoma"/>
            <family val="2"/>
          </rPr>
          <t>CU:Comp Time Used</t>
        </r>
      </text>
    </comment>
    <comment ref="L26" authorId="1" shapeId="0" xr:uid="{C61869EC-8DE2-4335-A2DA-00B328A6CD90}">
      <text>
        <r>
          <rPr>
            <b/>
            <sz val="9"/>
            <color indexed="81"/>
            <rFont val="Tahoma"/>
            <family val="2"/>
          </rPr>
          <t xml:space="preserve">V: Vacation 
</t>
        </r>
        <r>
          <rPr>
            <sz val="9"/>
            <color indexed="81"/>
            <rFont val="Tahoma"/>
            <family val="2"/>
          </rPr>
          <t xml:space="preserve">
</t>
        </r>
      </text>
    </comment>
    <comment ref="M26" authorId="0" shapeId="0" xr:uid="{6288CF82-8FA6-4041-9EE6-CF6F173B085F}">
      <text>
        <r>
          <rPr>
            <b/>
            <sz val="9"/>
            <color indexed="81"/>
            <rFont val="Tahoma"/>
            <family val="2"/>
          </rPr>
          <t>S: Sick</t>
        </r>
      </text>
    </comment>
    <comment ref="N26" authorId="0" shapeId="0" xr:uid="{867D1AD4-35C8-4967-BF5A-B709C8970F78}">
      <text>
        <r>
          <rPr>
            <b/>
            <sz val="9"/>
            <color indexed="81"/>
            <rFont val="Tahoma"/>
            <family val="2"/>
          </rPr>
          <t>CI:</t>
        </r>
        <r>
          <rPr>
            <sz val="9"/>
            <color indexed="81"/>
            <rFont val="Tahoma"/>
            <family val="2"/>
          </rPr>
          <t xml:space="preserve"> Community Involvment
</t>
        </r>
      </text>
    </comment>
    <comment ref="O26" authorId="0" shapeId="0" xr:uid="{14E97D67-684B-4E1A-B468-6174FD139BC9}">
      <text>
        <r>
          <rPr>
            <b/>
            <sz val="9"/>
            <color indexed="81"/>
            <rFont val="Tahoma"/>
            <family val="2"/>
          </rPr>
          <t>BL: Bonus Leave</t>
        </r>
      </text>
    </comment>
    <comment ref="P26" authorId="0" shapeId="0" xr:uid="{D1D6835D-BF08-47A4-881B-120D6667EED0}">
      <text>
        <r>
          <rPr>
            <b/>
            <sz val="9"/>
            <color indexed="81"/>
            <rFont val="Tahoma"/>
            <family val="2"/>
          </rPr>
          <t>H: Holiday.
When the university is closed on a holiday, mark the hours here.</t>
        </r>
      </text>
    </comment>
    <comment ref="Q26" authorId="1" shapeId="0" xr:uid="{86DD582B-3341-47DE-BFDD-D97489D3F0E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9C269C9C-20F5-4995-88CB-C19B0AFE4812}">
      <text>
        <r>
          <rPr>
            <b/>
            <sz val="9"/>
            <color indexed="81"/>
            <rFont val="Tahoma"/>
            <family val="2"/>
          </rPr>
          <t>AM: Adverse Weather Makeup Hours
Indicate time worked that will be used to make up time taken off due to adverse weather.</t>
        </r>
      </text>
    </comment>
    <comment ref="U26" authorId="0" shapeId="0" xr:uid="{1078AF88-D982-4B9F-B1DF-B2BB271B68CE}">
      <text>
        <r>
          <rPr>
            <b/>
            <sz val="9"/>
            <color indexed="81"/>
            <rFont val="Tahoma"/>
            <family val="2"/>
          </rPr>
          <t>AP: Adverse Weather Time Not Worked</t>
        </r>
      </text>
    </comment>
    <comment ref="V26" authorId="0" shapeId="0" xr:uid="{AC1857F2-D4B2-425B-B88B-1F5C1F442C49}">
      <text>
        <r>
          <rPr>
            <b/>
            <sz val="9"/>
            <color indexed="81"/>
            <rFont val="Tahoma"/>
            <family val="2"/>
          </rPr>
          <t>AWLW: Adverse Weather Leave Without Pay</t>
        </r>
      </text>
    </comment>
    <comment ref="D37" authorId="0" shapeId="0" xr:uid="{6A3AFE31-AD39-4C07-8335-133715AD75F6}">
      <text>
        <r>
          <rPr>
            <b/>
            <sz val="9"/>
            <color indexed="81"/>
            <rFont val="Tahoma"/>
            <family val="2"/>
          </rPr>
          <t>SP: Shift Pay</t>
        </r>
      </text>
    </comment>
    <comment ref="E37" authorId="0" shapeId="0" xr:uid="{39411D9A-A430-423B-A5B6-D6DB1659F400}">
      <text>
        <r>
          <rPr>
            <b/>
            <sz val="9"/>
            <color indexed="81"/>
            <rFont val="Tahoma"/>
            <family val="2"/>
          </rPr>
          <t>HP: Holiday Premium Pay</t>
        </r>
      </text>
    </comment>
    <comment ref="F37" authorId="0" shapeId="0" xr:uid="{8BE6A89F-4308-4CDF-91A6-B8EF51EA92F2}">
      <text>
        <r>
          <rPr>
            <b/>
            <sz val="9"/>
            <color indexed="81"/>
            <rFont val="Tahoma"/>
            <family val="2"/>
          </rPr>
          <t>OC: On Call Hours</t>
        </r>
      </text>
    </comment>
    <comment ref="G37" authorId="0" shapeId="0" xr:uid="{0BE09929-CE94-4630-8717-9EC11C76A7C4}">
      <text>
        <r>
          <rPr>
            <b/>
            <sz val="9"/>
            <color indexed="81"/>
            <rFont val="Tahoma"/>
            <family val="2"/>
          </rPr>
          <t xml:space="preserve">CB1.5:Call Back at 1.5
CB1.0:Call Back at 1.0
</t>
        </r>
      </text>
    </comment>
    <comment ref="I37" authorId="0" shapeId="0" xr:uid="{16D48B7C-B2A1-482A-BC05-09D9D70CCC8F}">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1ADD744E-719D-4C66-9299-3EA7E6FB8D83}">
      <text>
        <r>
          <rPr>
            <b/>
            <sz val="9"/>
            <color indexed="81"/>
            <rFont val="Tahoma"/>
            <family val="2"/>
          </rPr>
          <t>O: Overtime Earned</t>
        </r>
      </text>
    </comment>
    <comment ref="K37" authorId="0" shapeId="0" xr:uid="{DDC54A4B-EEC4-4DC5-9547-2C8253A2932A}">
      <text>
        <r>
          <rPr>
            <b/>
            <sz val="9"/>
            <color indexed="81"/>
            <rFont val="Tahoma"/>
            <family val="2"/>
          </rPr>
          <t>CU:Comp Time Used</t>
        </r>
      </text>
    </comment>
    <comment ref="L37" authorId="1" shapeId="0" xr:uid="{62097305-5D58-46C6-B07F-C56B20175B1C}">
      <text>
        <r>
          <rPr>
            <b/>
            <sz val="9"/>
            <color indexed="81"/>
            <rFont val="Tahoma"/>
            <family val="2"/>
          </rPr>
          <t xml:space="preserve">V: Vacation 
</t>
        </r>
        <r>
          <rPr>
            <sz val="9"/>
            <color indexed="81"/>
            <rFont val="Tahoma"/>
            <family val="2"/>
          </rPr>
          <t xml:space="preserve">
</t>
        </r>
      </text>
    </comment>
    <comment ref="M37" authorId="0" shapeId="0" xr:uid="{19CC608F-4701-45C9-BD68-DEDF5AD02400}">
      <text>
        <r>
          <rPr>
            <b/>
            <sz val="9"/>
            <color indexed="81"/>
            <rFont val="Tahoma"/>
            <family val="2"/>
          </rPr>
          <t>S: Sick</t>
        </r>
      </text>
    </comment>
    <comment ref="N37" authorId="0" shapeId="0" xr:uid="{3DE04DC4-AB29-4CE7-823A-B0B68E427956}">
      <text>
        <r>
          <rPr>
            <b/>
            <sz val="9"/>
            <color indexed="81"/>
            <rFont val="Tahoma"/>
            <family val="2"/>
          </rPr>
          <t>CI:</t>
        </r>
        <r>
          <rPr>
            <sz val="9"/>
            <color indexed="81"/>
            <rFont val="Tahoma"/>
            <family val="2"/>
          </rPr>
          <t xml:space="preserve"> Community Involvment
</t>
        </r>
      </text>
    </comment>
    <comment ref="O37" authorId="0" shapeId="0" xr:uid="{A695F844-46A5-418A-B596-9699CAB3EF20}">
      <text>
        <r>
          <rPr>
            <b/>
            <sz val="9"/>
            <color indexed="81"/>
            <rFont val="Tahoma"/>
            <family val="2"/>
          </rPr>
          <t>BL: Bonus Leave</t>
        </r>
      </text>
    </comment>
    <comment ref="P37" authorId="0" shapeId="0" xr:uid="{4DA18698-EC0B-4AE7-9CE7-D9AB164099F8}">
      <text>
        <r>
          <rPr>
            <b/>
            <sz val="9"/>
            <color indexed="81"/>
            <rFont val="Tahoma"/>
            <family val="2"/>
          </rPr>
          <t>H: Holiday.
When the university is closed on a holiday, mark the hours here.</t>
        </r>
      </text>
    </comment>
    <comment ref="Q37" authorId="1" shapeId="0" xr:uid="{49E4BC4D-1E5A-4370-9417-CD8D76E51322}">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DFB3BCDA-FCB7-419B-8877-F944F68A0A41}">
      <text>
        <r>
          <rPr>
            <b/>
            <sz val="9"/>
            <color indexed="81"/>
            <rFont val="Tahoma"/>
            <family val="2"/>
          </rPr>
          <t>AM: Adverse Weather Makeup Hours
Indicate time worked that will be used to make up time taken off due to adverse weather.</t>
        </r>
      </text>
    </comment>
    <comment ref="U37" authorId="0" shapeId="0" xr:uid="{D58645FA-64F0-438E-8964-F86650B4133D}">
      <text>
        <r>
          <rPr>
            <b/>
            <sz val="9"/>
            <color indexed="81"/>
            <rFont val="Tahoma"/>
            <family val="2"/>
          </rPr>
          <t>AP: Adverse Weather Time Not Worked</t>
        </r>
      </text>
    </comment>
    <comment ref="V37" authorId="0" shapeId="0" xr:uid="{99614DE3-38EE-4832-AFFD-D9F01689708B}">
      <text>
        <r>
          <rPr>
            <b/>
            <sz val="9"/>
            <color indexed="81"/>
            <rFont val="Tahoma"/>
            <family val="2"/>
          </rPr>
          <t>AWLW: Adverse Weather Leave Without Pay</t>
        </r>
      </text>
    </comment>
    <comment ref="D48" authorId="0" shapeId="0" xr:uid="{F1C39490-DD48-47B1-BF6D-86CD2A0A1064}">
      <text>
        <r>
          <rPr>
            <b/>
            <sz val="9"/>
            <color indexed="81"/>
            <rFont val="Tahoma"/>
            <family val="2"/>
          </rPr>
          <t>SP: Shift Pay</t>
        </r>
      </text>
    </comment>
    <comment ref="E48" authorId="0" shapeId="0" xr:uid="{88DB590F-A144-43CC-BA9F-62E0C11BD650}">
      <text>
        <r>
          <rPr>
            <b/>
            <sz val="9"/>
            <color indexed="81"/>
            <rFont val="Tahoma"/>
            <family val="2"/>
          </rPr>
          <t>HP: Holiday Premium Pay</t>
        </r>
      </text>
    </comment>
    <comment ref="F48" authorId="0" shapeId="0" xr:uid="{4B1BE5B9-1FC4-40E5-A25F-4243AB3310A3}">
      <text>
        <r>
          <rPr>
            <b/>
            <sz val="9"/>
            <color indexed="81"/>
            <rFont val="Tahoma"/>
            <family val="2"/>
          </rPr>
          <t>OC: On Call Hours</t>
        </r>
      </text>
    </comment>
    <comment ref="G48" authorId="0" shapeId="0" xr:uid="{17B8F7D1-F981-4921-A25F-A5C13511CC3C}">
      <text>
        <r>
          <rPr>
            <b/>
            <sz val="9"/>
            <color indexed="81"/>
            <rFont val="Tahoma"/>
            <family val="2"/>
          </rPr>
          <t xml:space="preserve">CB1.5:Call Back at 1.5
CB1.0:Call Back at 1.0
</t>
        </r>
      </text>
    </comment>
    <comment ref="I48" authorId="0" shapeId="0" xr:uid="{E9D1C5C8-0EBB-4AB0-AE97-2AEF801CFD4F}">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74FAB9DD-054A-490D-B55D-EA71EB404F1F}">
      <text>
        <r>
          <rPr>
            <b/>
            <sz val="9"/>
            <color indexed="81"/>
            <rFont val="Tahoma"/>
            <family val="2"/>
          </rPr>
          <t>O: Overtime Earned</t>
        </r>
      </text>
    </comment>
    <comment ref="K48" authorId="0" shapeId="0" xr:uid="{081B8C52-7A03-41A5-B705-958126DE22F3}">
      <text>
        <r>
          <rPr>
            <b/>
            <sz val="9"/>
            <color indexed="81"/>
            <rFont val="Tahoma"/>
            <family val="2"/>
          </rPr>
          <t>CU:Comp Time Used</t>
        </r>
      </text>
    </comment>
    <comment ref="L48" authorId="1" shapeId="0" xr:uid="{C5ACCEF6-FB7D-40C3-9383-CE40B2BEC2EB}">
      <text>
        <r>
          <rPr>
            <b/>
            <sz val="9"/>
            <color indexed="81"/>
            <rFont val="Tahoma"/>
            <family val="2"/>
          </rPr>
          <t xml:space="preserve">V: Vacation 
</t>
        </r>
        <r>
          <rPr>
            <sz val="9"/>
            <color indexed="81"/>
            <rFont val="Tahoma"/>
            <family val="2"/>
          </rPr>
          <t xml:space="preserve">
</t>
        </r>
      </text>
    </comment>
    <comment ref="M48" authorId="0" shapeId="0" xr:uid="{86D874EF-C4C0-4CEB-83ED-033594C2FA53}">
      <text>
        <r>
          <rPr>
            <b/>
            <sz val="9"/>
            <color indexed="81"/>
            <rFont val="Tahoma"/>
            <family val="2"/>
          </rPr>
          <t>S: Sick</t>
        </r>
      </text>
    </comment>
    <comment ref="N48" authorId="0" shapeId="0" xr:uid="{2DD56222-202F-4CA1-A459-C11E135D3681}">
      <text>
        <r>
          <rPr>
            <b/>
            <sz val="9"/>
            <color indexed="81"/>
            <rFont val="Tahoma"/>
            <family val="2"/>
          </rPr>
          <t>CI:</t>
        </r>
        <r>
          <rPr>
            <sz val="9"/>
            <color indexed="81"/>
            <rFont val="Tahoma"/>
            <family val="2"/>
          </rPr>
          <t xml:space="preserve"> Community Involvment
</t>
        </r>
      </text>
    </comment>
    <comment ref="O48" authorId="0" shapeId="0" xr:uid="{CA8C3959-8821-4C24-91C4-3619167D05EC}">
      <text>
        <r>
          <rPr>
            <b/>
            <sz val="9"/>
            <color indexed="81"/>
            <rFont val="Tahoma"/>
            <family val="2"/>
          </rPr>
          <t>BL: Bonus Leave</t>
        </r>
      </text>
    </comment>
    <comment ref="P48" authorId="0" shapeId="0" xr:uid="{320432AE-A920-4BDA-A6E5-52CB94CC1902}">
      <text>
        <r>
          <rPr>
            <b/>
            <sz val="9"/>
            <color indexed="81"/>
            <rFont val="Tahoma"/>
            <family val="2"/>
          </rPr>
          <t>H: Holiday.
When the university is closed on a holiday, mark the hours here.</t>
        </r>
      </text>
    </comment>
    <comment ref="Q48" authorId="1" shapeId="0" xr:uid="{746AA8DB-9BE7-4C8A-BA9D-1B26CEBED9B5}">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3377CAE4-64C2-4E91-B3CD-A55D997B87A3}">
      <text>
        <r>
          <rPr>
            <b/>
            <sz val="9"/>
            <color indexed="81"/>
            <rFont val="Tahoma"/>
            <family val="2"/>
          </rPr>
          <t>AM: Adverse Weather Makeup Hours
Indicate time worked that will be used to make up time taken off due to adverse weather.</t>
        </r>
      </text>
    </comment>
    <comment ref="U48" authorId="0" shapeId="0" xr:uid="{4FB7629D-1632-47D4-A49A-E669D5073EC0}">
      <text>
        <r>
          <rPr>
            <b/>
            <sz val="9"/>
            <color indexed="81"/>
            <rFont val="Tahoma"/>
            <family val="2"/>
          </rPr>
          <t>AP: Adverse Weather Time Not Worked</t>
        </r>
      </text>
    </comment>
    <comment ref="V48" authorId="0" shapeId="0" xr:uid="{BBFC9A41-E8F1-4319-88DB-97A442EA7BDE}">
      <text>
        <r>
          <rPr>
            <b/>
            <sz val="9"/>
            <color indexed="81"/>
            <rFont val="Tahoma"/>
            <family val="2"/>
          </rPr>
          <t>AWLW: Adverse Weather Leave Without Pay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E9AE0F2B-AC9D-48BF-9591-4256EE854C05}">
      <text>
        <r>
          <rPr>
            <b/>
            <sz val="9"/>
            <color indexed="81"/>
            <rFont val="Tahoma"/>
            <family val="2"/>
          </rPr>
          <t>SP: Shift Pay</t>
        </r>
      </text>
    </comment>
    <comment ref="E4" authorId="0" shapeId="0" xr:uid="{F7328EF9-BB55-43F3-90B7-83AD0E5A284B}">
      <text>
        <r>
          <rPr>
            <b/>
            <sz val="9"/>
            <color indexed="81"/>
            <rFont val="Tahoma"/>
            <family val="2"/>
          </rPr>
          <t>HP: Holiday Premium Pay</t>
        </r>
      </text>
    </comment>
    <comment ref="F4" authorId="0" shapeId="0" xr:uid="{9641ADBD-8CFE-4EDC-98A1-90E00B939CDC}">
      <text>
        <r>
          <rPr>
            <b/>
            <sz val="9"/>
            <color indexed="81"/>
            <rFont val="Tahoma"/>
            <family val="2"/>
          </rPr>
          <t>OC: On Call Hours</t>
        </r>
      </text>
    </comment>
    <comment ref="G4" authorId="0" shapeId="0" xr:uid="{604009F4-F355-42F5-B34E-D6BA0FAF7F56}">
      <text>
        <r>
          <rPr>
            <b/>
            <sz val="9"/>
            <color indexed="81"/>
            <rFont val="Tahoma"/>
            <family val="2"/>
          </rPr>
          <t xml:space="preserve">CB1.5:Call Back at 1.5
CB1.0:Call Back at 1.0
</t>
        </r>
      </text>
    </comment>
    <comment ref="I4" authorId="0" shapeId="0" xr:uid="{7FC4DD13-7D77-4AD0-8049-60F316D344FD}">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3B0E820F-1034-476E-90AB-934187BA424B}">
      <text>
        <r>
          <rPr>
            <b/>
            <sz val="9"/>
            <color indexed="81"/>
            <rFont val="Tahoma"/>
            <family val="2"/>
          </rPr>
          <t>O: Overtime Earned</t>
        </r>
      </text>
    </comment>
    <comment ref="K4" authorId="0" shapeId="0" xr:uid="{2B883653-C955-4BEF-B6E6-54418204A01F}">
      <text>
        <r>
          <rPr>
            <b/>
            <sz val="9"/>
            <color indexed="81"/>
            <rFont val="Tahoma"/>
            <family val="2"/>
          </rPr>
          <t>CU:Comp Time Used</t>
        </r>
      </text>
    </comment>
    <comment ref="L4" authorId="1" shapeId="0" xr:uid="{8D920A5C-CF5B-4CAA-9B79-7D467063EFBB}">
      <text>
        <r>
          <rPr>
            <b/>
            <sz val="9"/>
            <color indexed="81"/>
            <rFont val="Tahoma"/>
            <family val="2"/>
          </rPr>
          <t xml:space="preserve">V: Vacation 
</t>
        </r>
        <r>
          <rPr>
            <sz val="9"/>
            <color indexed="81"/>
            <rFont val="Tahoma"/>
            <family val="2"/>
          </rPr>
          <t xml:space="preserve">
</t>
        </r>
      </text>
    </comment>
    <comment ref="M4" authorId="0" shapeId="0" xr:uid="{4E14E2FE-096B-4CAF-A435-0E9559645453}">
      <text>
        <r>
          <rPr>
            <b/>
            <sz val="9"/>
            <color indexed="81"/>
            <rFont val="Tahoma"/>
            <family val="2"/>
          </rPr>
          <t>S: Sick</t>
        </r>
      </text>
    </comment>
    <comment ref="N4" authorId="0" shapeId="0" xr:uid="{07EA3294-CD13-443C-A821-E19BF72954AD}">
      <text>
        <r>
          <rPr>
            <b/>
            <sz val="9"/>
            <color indexed="81"/>
            <rFont val="Tahoma"/>
            <family val="2"/>
          </rPr>
          <t>CI:</t>
        </r>
        <r>
          <rPr>
            <sz val="9"/>
            <color indexed="81"/>
            <rFont val="Tahoma"/>
            <family val="2"/>
          </rPr>
          <t xml:space="preserve"> Community Involvment
</t>
        </r>
      </text>
    </comment>
    <comment ref="O4" authorId="0" shapeId="0" xr:uid="{7C286B47-777A-43C0-9CF2-27741AD2C4B9}">
      <text>
        <r>
          <rPr>
            <b/>
            <sz val="9"/>
            <color indexed="81"/>
            <rFont val="Tahoma"/>
            <family val="2"/>
          </rPr>
          <t>BL: Bonus Leave</t>
        </r>
      </text>
    </comment>
    <comment ref="P4" authorId="0" shapeId="0" xr:uid="{D743266C-E3C3-48B9-BF30-7D4A821D0526}">
      <text>
        <r>
          <rPr>
            <b/>
            <sz val="9"/>
            <color indexed="81"/>
            <rFont val="Tahoma"/>
            <family val="2"/>
          </rPr>
          <t>H: Holiday.
When the university is closed on a holiday, mark the hours here.</t>
        </r>
      </text>
    </comment>
    <comment ref="Q4" authorId="1" shapeId="0" xr:uid="{B2E9A478-CD36-499B-B28D-E34EA0F914DC}">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393ED1A8-89E3-4962-8103-9B3221E1FFF6}">
      <text>
        <r>
          <rPr>
            <b/>
            <sz val="9"/>
            <color indexed="81"/>
            <rFont val="Tahoma"/>
            <family val="2"/>
          </rPr>
          <t>AM: Adverse Weather Makeup Hours
Indicate time worked that will be used to make up time taken off due to adverse weather.</t>
        </r>
      </text>
    </comment>
    <comment ref="U4" authorId="0" shapeId="0" xr:uid="{E4BA8937-AB70-434E-B1C3-540F16E30741}">
      <text>
        <r>
          <rPr>
            <b/>
            <sz val="9"/>
            <color indexed="81"/>
            <rFont val="Tahoma"/>
            <family val="2"/>
          </rPr>
          <t>AP: Adverse Weather Time Not Worked</t>
        </r>
      </text>
    </comment>
    <comment ref="V4" authorId="0" shapeId="0" xr:uid="{95BA9D24-F337-4CE0-9794-80CC3C10F343}">
      <text>
        <r>
          <rPr>
            <b/>
            <sz val="9"/>
            <color indexed="81"/>
            <rFont val="Tahoma"/>
            <family val="2"/>
          </rPr>
          <t>AWLW: Adverse Weather Leave Without Pay</t>
        </r>
      </text>
    </comment>
    <comment ref="D15" authorId="0" shapeId="0" xr:uid="{F19716EC-C1E8-4FD0-A65C-071D2FD426FA}">
      <text>
        <r>
          <rPr>
            <b/>
            <sz val="9"/>
            <color indexed="81"/>
            <rFont val="Tahoma"/>
            <family val="2"/>
          </rPr>
          <t>SP: Shift Pay</t>
        </r>
      </text>
    </comment>
    <comment ref="E15" authorId="0" shapeId="0" xr:uid="{8508CE38-448A-43BF-90C5-1A485E1E3A99}">
      <text>
        <r>
          <rPr>
            <b/>
            <sz val="9"/>
            <color indexed="81"/>
            <rFont val="Tahoma"/>
            <family val="2"/>
          </rPr>
          <t>HP: Holiday Premium Pay</t>
        </r>
      </text>
    </comment>
    <comment ref="F15" authorId="0" shapeId="0" xr:uid="{00CEB92D-4370-4160-8F11-7E11B943EA37}">
      <text>
        <r>
          <rPr>
            <b/>
            <sz val="9"/>
            <color indexed="81"/>
            <rFont val="Tahoma"/>
            <family val="2"/>
          </rPr>
          <t>OC: On Call Hours</t>
        </r>
      </text>
    </comment>
    <comment ref="G15" authorId="0" shapeId="0" xr:uid="{4B433CA5-F0CE-4662-90D3-A7BE29DA1462}">
      <text>
        <r>
          <rPr>
            <b/>
            <sz val="9"/>
            <color indexed="81"/>
            <rFont val="Tahoma"/>
            <family val="2"/>
          </rPr>
          <t xml:space="preserve">CB1.5:Call Back at 1.5
CB1.0:Call Back at 1.0
</t>
        </r>
      </text>
    </comment>
    <comment ref="I15" authorId="0" shapeId="0" xr:uid="{21799753-4385-4A39-A4CC-1CAC52B69D77}">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14307F5A-8EE8-400F-90D4-B09DF0961492}">
      <text>
        <r>
          <rPr>
            <b/>
            <sz val="9"/>
            <color indexed="81"/>
            <rFont val="Tahoma"/>
            <family val="2"/>
          </rPr>
          <t>O: Overtime Earned</t>
        </r>
      </text>
    </comment>
    <comment ref="K15" authorId="0" shapeId="0" xr:uid="{09B3A01D-275D-4B8C-BBAB-9144E11B6A22}">
      <text>
        <r>
          <rPr>
            <b/>
            <sz val="9"/>
            <color indexed="81"/>
            <rFont val="Tahoma"/>
            <family val="2"/>
          </rPr>
          <t>CU:Comp Time Used</t>
        </r>
      </text>
    </comment>
    <comment ref="L15" authorId="1" shapeId="0" xr:uid="{D669BB9E-09C9-4CDA-AD2A-FA3BEDEAFDD3}">
      <text>
        <r>
          <rPr>
            <b/>
            <sz val="9"/>
            <color indexed="81"/>
            <rFont val="Tahoma"/>
            <family val="2"/>
          </rPr>
          <t xml:space="preserve">V: Vacation 
</t>
        </r>
        <r>
          <rPr>
            <sz val="9"/>
            <color indexed="81"/>
            <rFont val="Tahoma"/>
            <family val="2"/>
          </rPr>
          <t xml:space="preserve">
</t>
        </r>
      </text>
    </comment>
    <comment ref="M15" authorId="0" shapeId="0" xr:uid="{CD0563E9-6374-4848-92E5-9343A9D32AAE}">
      <text>
        <r>
          <rPr>
            <b/>
            <sz val="9"/>
            <color indexed="81"/>
            <rFont val="Tahoma"/>
            <family val="2"/>
          </rPr>
          <t>S: Sick</t>
        </r>
      </text>
    </comment>
    <comment ref="N15" authorId="0" shapeId="0" xr:uid="{9CCE886C-B941-4AEC-BE94-A9128537646E}">
      <text>
        <r>
          <rPr>
            <b/>
            <sz val="9"/>
            <color indexed="81"/>
            <rFont val="Tahoma"/>
            <family val="2"/>
          </rPr>
          <t>CI:</t>
        </r>
        <r>
          <rPr>
            <sz val="9"/>
            <color indexed="81"/>
            <rFont val="Tahoma"/>
            <family val="2"/>
          </rPr>
          <t xml:space="preserve"> Community Involvment
</t>
        </r>
      </text>
    </comment>
    <comment ref="O15" authorId="0" shapeId="0" xr:uid="{F222F818-695D-48E2-87E5-7782D862DCE2}">
      <text>
        <r>
          <rPr>
            <b/>
            <sz val="9"/>
            <color indexed="81"/>
            <rFont val="Tahoma"/>
            <family val="2"/>
          </rPr>
          <t>BL: Bonus Leave</t>
        </r>
      </text>
    </comment>
    <comment ref="P15" authorId="0" shapeId="0" xr:uid="{4F4DE427-33A4-47E3-ABD1-696F2CCD8D40}">
      <text>
        <r>
          <rPr>
            <b/>
            <sz val="9"/>
            <color indexed="81"/>
            <rFont val="Tahoma"/>
            <family val="2"/>
          </rPr>
          <t>H: Holiday.
When the university is closed on a holiday, mark the hours here.</t>
        </r>
      </text>
    </comment>
    <comment ref="Q15" authorId="1" shapeId="0" xr:uid="{6C65EB48-D726-45F5-8416-CB2C2D84018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37E1ACF0-BFEF-46FD-A2D9-00308AEF7777}">
      <text>
        <r>
          <rPr>
            <b/>
            <sz val="9"/>
            <color indexed="81"/>
            <rFont val="Tahoma"/>
            <family val="2"/>
          </rPr>
          <t>AM: Adverse Weather Makeup Hours
Indicate time worked that will be used to make up time taken off due to adverse weather.</t>
        </r>
      </text>
    </comment>
    <comment ref="U15" authorId="0" shapeId="0" xr:uid="{9697FE50-83DB-4CC1-B43A-7065F3F05EC2}">
      <text>
        <r>
          <rPr>
            <b/>
            <sz val="9"/>
            <color indexed="81"/>
            <rFont val="Tahoma"/>
            <family val="2"/>
          </rPr>
          <t>AP: Adverse Weather Time Not Worked</t>
        </r>
      </text>
    </comment>
    <comment ref="V15" authorId="0" shapeId="0" xr:uid="{05D7D0E5-538B-4F4A-AEA6-4C389EF2436E}">
      <text>
        <r>
          <rPr>
            <b/>
            <sz val="9"/>
            <color indexed="81"/>
            <rFont val="Tahoma"/>
            <family val="2"/>
          </rPr>
          <t>AWLW: Adverse Weather Leave Without Pay</t>
        </r>
      </text>
    </comment>
    <comment ref="D26" authorId="0" shapeId="0" xr:uid="{900C6C53-C0A7-45CE-A5E3-D250F1518A45}">
      <text>
        <r>
          <rPr>
            <b/>
            <sz val="9"/>
            <color indexed="81"/>
            <rFont val="Tahoma"/>
            <family val="2"/>
          </rPr>
          <t>SP: Shift Pay</t>
        </r>
      </text>
    </comment>
    <comment ref="E26" authorId="0" shapeId="0" xr:uid="{4B36ADB6-54A4-431B-BE71-CE3859BC8BC9}">
      <text>
        <r>
          <rPr>
            <b/>
            <sz val="9"/>
            <color indexed="81"/>
            <rFont val="Tahoma"/>
            <family val="2"/>
          </rPr>
          <t>HP: Holiday Premium Pay</t>
        </r>
      </text>
    </comment>
    <comment ref="F26" authorId="0" shapeId="0" xr:uid="{992F7953-E7F4-4119-9781-0AA2DF8B0C76}">
      <text>
        <r>
          <rPr>
            <b/>
            <sz val="9"/>
            <color indexed="81"/>
            <rFont val="Tahoma"/>
            <family val="2"/>
          </rPr>
          <t>OC: On Call Hours</t>
        </r>
      </text>
    </comment>
    <comment ref="G26" authorId="0" shapeId="0" xr:uid="{6D819E3A-876A-4238-89C8-55660B640703}">
      <text>
        <r>
          <rPr>
            <b/>
            <sz val="9"/>
            <color indexed="81"/>
            <rFont val="Tahoma"/>
            <family val="2"/>
          </rPr>
          <t xml:space="preserve">CB1.5:Call Back at 1.5
CB1.0:Call Back at 1.0
</t>
        </r>
      </text>
    </comment>
    <comment ref="I26" authorId="0" shapeId="0" xr:uid="{F0B15206-CE06-4AAE-907F-8DA0C3DAB433}">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8213BD38-4415-413B-AB79-121AE0C8B615}">
      <text>
        <r>
          <rPr>
            <b/>
            <sz val="9"/>
            <color indexed="81"/>
            <rFont val="Tahoma"/>
            <family val="2"/>
          </rPr>
          <t>O: Overtime Earned</t>
        </r>
      </text>
    </comment>
    <comment ref="K26" authorId="0" shapeId="0" xr:uid="{29C8D036-DF7F-466B-AE9C-4961DF6F97EB}">
      <text>
        <r>
          <rPr>
            <b/>
            <sz val="9"/>
            <color indexed="81"/>
            <rFont val="Tahoma"/>
            <family val="2"/>
          </rPr>
          <t>CU:Comp Time Used</t>
        </r>
      </text>
    </comment>
    <comment ref="L26" authorId="1" shapeId="0" xr:uid="{F77650E5-DF97-4341-B72C-68B903692C8D}">
      <text>
        <r>
          <rPr>
            <b/>
            <sz val="9"/>
            <color indexed="81"/>
            <rFont val="Tahoma"/>
            <family val="2"/>
          </rPr>
          <t xml:space="preserve">V: Vacation 
</t>
        </r>
        <r>
          <rPr>
            <sz val="9"/>
            <color indexed="81"/>
            <rFont val="Tahoma"/>
            <family val="2"/>
          </rPr>
          <t xml:space="preserve">
</t>
        </r>
      </text>
    </comment>
    <comment ref="M26" authorId="0" shapeId="0" xr:uid="{0AF0E203-A3F5-4DE4-86FB-C58F9E1BFDA0}">
      <text>
        <r>
          <rPr>
            <b/>
            <sz val="9"/>
            <color indexed="81"/>
            <rFont val="Tahoma"/>
            <family val="2"/>
          </rPr>
          <t>S: Sick</t>
        </r>
      </text>
    </comment>
    <comment ref="N26" authorId="0" shapeId="0" xr:uid="{B70BF93A-E21A-4CD6-B367-F8588FDA1B7F}">
      <text>
        <r>
          <rPr>
            <b/>
            <sz val="9"/>
            <color indexed="81"/>
            <rFont val="Tahoma"/>
            <family val="2"/>
          </rPr>
          <t>CI:</t>
        </r>
        <r>
          <rPr>
            <sz val="9"/>
            <color indexed="81"/>
            <rFont val="Tahoma"/>
            <family val="2"/>
          </rPr>
          <t xml:space="preserve"> Community Involvment
</t>
        </r>
      </text>
    </comment>
    <comment ref="O26" authorId="0" shapeId="0" xr:uid="{7E1AB502-7694-40F1-98E7-985BFA0F1E2E}">
      <text>
        <r>
          <rPr>
            <b/>
            <sz val="9"/>
            <color indexed="81"/>
            <rFont val="Tahoma"/>
            <family val="2"/>
          </rPr>
          <t>BL: Bonus Leave</t>
        </r>
      </text>
    </comment>
    <comment ref="P26" authorId="0" shapeId="0" xr:uid="{BB66640F-7D88-4555-9498-3F22594D8DCC}">
      <text>
        <r>
          <rPr>
            <b/>
            <sz val="9"/>
            <color indexed="81"/>
            <rFont val="Tahoma"/>
            <family val="2"/>
          </rPr>
          <t>H: Holiday.
When the university is closed on a holiday, mark the hours here.</t>
        </r>
      </text>
    </comment>
    <comment ref="Q26" authorId="1" shapeId="0" xr:uid="{407212D7-130C-4738-AB10-1F05F1966F2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79DEC6AF-8BE3-492E-944D-2EA89D0F64ED}">
      <text>
        <r>
          <rPr>
            <b/>
            <sz val="9"/>
            <color indexed="81"/>
            <rFont val="Tahoma"/>
            <family val="2"/>
          </rPr>
          <t>AM: Adverse Weather Makeup Hours
Indicate time worked that will be used to make up time taken off due to adverse weather.</t>
        </r>
      </text>
    </comment>
    <comment ref="U26" authorId="0" shapeId="0" xr:uid="{DDCB0D8B-6197-4AE6-835A-5FB6DC838ED5}">
      <text>
        <r>
          <rPr>
            <b/>
            <sz val="9"/>
            <color indexed="81"/>
            <rFont val="Tahoma"/>
            <family val="2"/>
          </rPr>
          <t>AP: Adverse Weather Time Not Worked</t>
        </r>
      </text>
    </comment>
    <comment ref="V26" authorId="0" shapeId="0" xr:uid="{F6AF5E2E-31CC-4282-AFAD-B7DDE8239AA6}">
      <text>
        <r>
          <rPr>
            <b/>
            <sz val="9"/>
            <color indexed="81"/>
            <rFont val="Tahoma"/>
            <family val="2"/>
          </rPr>
          <t>AWLW: Adverse Weather Leave Without Pay</t>
        </r>
      </text>
    </comment>
    <comment ref="D37" authorId="0" shapeId="0" xr:uid="{69683547-E6E1-48DB-ACE4-3AD3A5177D32}">
      <text>
        <r>
          <rPr>
            <b/>
            <sz val="9"/>
            <color indexed="81"/>
            <rFont val="Tahoma"/>
            <family val="2"/>
          </rPr>
          <t>SP: Shift Pay</t>
        </r>
      </text>
    </comment>
    <comment ref="E37" authorId="0" shapeId="0" xr:uid="{8E0BEA71-C770-495E-9604-239D973C9E44}">
      <text>
        <r>
          <rPr>
            <b/>
            <sz val="9"/>
            <color indexed="81"/>
            <rFont val="Tahoma"/>
            <family val="2"/>
          </rPr>
          <t>HP: Holiday Premium Pay</t>
        </r>
      </text>
    </comment>
    <comment ref="F37" authorId="0" shapeId="0" xr:uid="{9889A4AE-997D-465F-8F41-28E4E7FC31E8}">
      <text>
        <r>
          <rPr>
            <b/>
            <sz val="9"/>
            <color indexed="81"/>
            <rFont val="Tahoma"/>
            <family val="2"/>
          </rPr>
          <t>OC: On Call Hours</t>
        </r>
      </text>
    </comment>
    <comment ref="G37" authorId="0" shapeId="0" xr:uid="{E030599E-69E9-4939-BB17-8818166705C4}">
      <text>
        <r>
          <rPr>
            <b/>
            <sz val="9"/>
            <color indexed="81"/>
            <rFont val="Tahoma"/>
            <family val="2"/>
          </rPr>
          <t xml:space="preserve">CB1.5:Call Back at 1.5
CB1.0:Call Back at 1.0
</t>
        </r>
      </text>
    </comment>
    <comment ref="I37" authorId="0" shapeId="0" xr:uid="{8B5A8519-CBA7-4886-B6FC-E67A4215D3C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AF010C7D-818B-4FC3-8941-1C58E2AFB63D}">
      <text>
        <r>
          <rPr>
            <b/>
            <sz val="9"/>
            <color indexed="81"/>
            <rFont val="Tahoma"/>
            <family val="2"/>
          </rPr>
          <t>O: Overtime Earned</t>
        </r>
      </text>
    </comment>
    <comment ref="K37" authorId="0" shapeId="0" xr:uid="{575DB034-290D-40CA-959D-2F7310A91F37}">
      <text>
        <r>
          <rPr>
            <b/>
            <sz val="9"/>
            <color indexed="81"/>
            <rFont val="Tahoma"/>
            <family val="2"/>
          </rPr>
          <t>CU:Comp Time Used</t>
        </r>
      </text>
    </comment>
    <comment ref="L37" authorId="1" shapeId="0" xr:uid="{26DA6BF7-4114-425E-AB26-BB8EAF439A14}">
      <text>
        <r>
          <rPr>
            <b/>
            <sz val="9"/>
            <color indexed="81"/>
            <rFont val="Tahoma"/>
            <family val="2"/>
          </rPr>
          <t xml:space="preserve">V: Vacation 
</t>
        </r>
        <r>
          <rPr>
            <sz val="9"/>
            <color indexed="81"/>
            <rFont val="Tahoma"/>
            <family val="2"/>
          </rPr>
          <t xml:space="preserve">
</t>
        </r>
      </text>
    </comment>
    <comment ref="M37" authorId="0" shapeId="0" xr:uid="{184B3E89-D547-4DA2-8DB1-41A41A33FA46}">
      <text>
        <r>
          <rPr>
            <b/>
            <sz val="9"/>
            <color indexed="81"/>
            <rFont val="Tahoma"/>
            <family val="2"/>
          </rPr>
          <t>S: Sick</t>
        </r>
      </text>
    </comment>
    <comment ref="N37" authorId="0" shapeId="0" xr:uid="{1A9A1581-40C0-4123-AAD2-E1D884FA8238}">
      <text>
        <r>
          <rPr>
            <b/>
            <sz val="9"/>
            <color indexed="81"/>
            <rFont val="Tahoma"/>
            <family val="2"/>
          </rPr>
          <t>CI:</t>
        </r>
        <r>
          <rPr>
            <sz val="9"/>
            <color indexed="81"/>
            <rFont val="Tahoma"/>
            <family val="2"/>
          </rPr>
          <t xml:space="preserve"> Community Involvment
</t>
        </r>
      </text>
    </comment>
    <comment ref="O37" authorId="0" shapeId="0" xr:uid="{F94CB2E9-4EE2-461C-8324-C60731E122F1}">
      <text>
        <r>
          <rPr>
            <b/>
            <sz val="9"/>
            <color indexed="81"/>
            <rFont val="Tahoma"/>
            <family val="2"/>
          </rPr>
          <t>BL: Bonus Leave</t>
        </r>
      </text>
    </comment>
    <comment ref="P37" authorId="0" shapeId="0" xr:uid="{08CFA5A8-1785-4079-BC63-47E58A855A54}">
      <text>
        <r>
          <rPr>
            <b/>
            <sz val="9"/>
            <color indexed="81"/>
            <rFont val="Tahoma"/>
            <family val="2"/>
          </rPr>
          <t>H: Holiday.
When the university is closed on a holiday, mark the hours here.</t>
        </r>
      </text>
    </comment>
    <comment ref="Q37" authorId="1" shapeId="0" xr:uid="{01959855-0779-4AE7-83A3-050D33EB42F0}">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F88DC375-7590-47FB-A7ED-1C2D7D91B169}">
      <text>
        <r>
          <rPr>
            <b/>
            <sz val="9"/>
            <color indexed="81"/>
            <rFont val="Tahoma"/>
            <family val="2"/>
          </rPr>
          <t>AM: Adverse Weather Makeup Hours
Indicate time worked that will be used to make up time taken off due to adverse weather.</t>
        </r>
      </text>
    </comment>
    <comment ref="U37" authorId="0" shapeId="0" xr:uid="{215D295E-490F-43A8-8020-3113288A90EB}">
      <text>
        <r>
          <rPr>
            <b/>
            <sz val="9"/>
            <color indexed="81"/>
            <rFont val="Tahoma"/>
            <family val="2"/>
          </rPr>
          <t>AP: Adverse Weather Time Not Worked</t>
        </r>
      </text>
    </comment>
    <comment ref="V37" authorId="0" shapeId="0" xr:uid="{3FF30BA4-949D-4173-B962-EDB95E261F4D}">
      <text>
        <r>
          <rPr>
            <b/>
            <sz val="9"/>
            <color indexed="81"/>
            <rFont val="Tahoma"/>
            <family val="2"/>
          </rPr>
          <t>AWLW: Adverse Weather Leave Without Pay</t>
        </r>
      </text>
    </comment>
    <comment ref="D48" authorId="0" shapeId="0" xr:uid="{19FD3A3D-4CA8-47E7-AA72-1FAE74524432}">
      <text>
        <r>
          <rPr>
            <b/>
            <sz val="9"/>
            <color indexed="81"/>
            <rFont val="Tahoma"/>
            <family val="2"/>
          </rPr>
          <t>SP: Shift Pay</t>
        </r>
      </text>
    </comment>
    <comment ref="E48" authorId="0" shapeId="0" xr:uid="{3C4D86D5-081D-40CB-A475-90516C907704}">
      <text>
        <r>
          <rPr>
            <b/>
            <sz val="9"/>
            <color indexed="81"/>
            <rFont val="Tahoma"/>
            <family val="2"/>
          </rPr>
          <t>HP: Holiday Premium Pay</t>
        </r>
      </text>
    </comment>
    <comment ref="F48" authorId="0" shapeId="0" xr:uid="{EFEAF309-D474-470F-9168-8C0ED296C23C}">
      <text>
        <r>
          <rPr>
            <b/>
            <sz val="9"/>
            <color indexed="81"/>
            <rFont val="Tahoma"/>
            <family val="2"/>
          </rPr>
          <t>OC: On Call Hours</t>
        </r>
      </text>
    </comment>
    <comment ref="G48" authorId="0" shapeId="0" xr:uid="{365A62E5-A03C-4AAC-8737-2D57FC9716CA}">
      <text>
        <r>
          <rPr>
            <b/>
            <sz val="9"/>
            <color indexed="81"/>
            <rFont val="Tahoma"/>
            <family val="2"/>
          </rPr>
          <t xml:space="preserve">CB1.5:Call Back at 1.5
CB1.0:Call Back at 1.0
</t>
        </r>
      </text>
    </comment>
    <comment ref="I48" authorId="0" shapeId="0" xr:uid="{7D97F966-058F-43A7-9294-4CBCC97E36A8}">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64282B83-BBCA-4B75-B35A-7018A9DD957D}">
      <text>
        <r>
          <rPr>
            <b/>
            <sz val="9"/>
            <color indexed="81"/>
            <rFont val="Tahoma"/>
            <family val="2"/>
          </rPr>
          <t>O: Overtime Earned</t>
        </r>
      </text>
    </comment>
    <comment ref="K48" authorId="0" shapeId="0" xr:uid="{D47E862A-E3C2-4DD1-A49B-7DE301EC6615}">
      <text>
        <r>
          <rPr>
            <b/>
            <sz val="9"/>
            <color indexed="81"/>
            <rFont val="Tahoma"/>
            <family val="2"/>
          </rPr>
          <t>CU:Comp Time Used</t>
        </r>
      </text>
    </comment>
    <comment ref="L48" authorId="1" shapeId="0" xr:uid="{FECAEAD1-08F7-415C-81E7-8F0D944BDCDD}">
      <text>
        <r>
          <rPr>
            <b/>
            <sz val="9"/>
            <color indexed="81"/>
            <rFont val="Tahoma"/>
            <family val="2"/>
          </rPr>
          <t xml:space="preserve">V: Vacation 
</t>
        </r>
        <r>
          <rPr>
            <sz val="9"/>
            <color indexed="81"/>
            <rFont val="Tahoma"/>
            <family val="2"/>
          </rPr>
          <t xml:space="preserve">
</t>
        </r>
      </text>
    </comment>
    <comment ref="M48" authorId="0" shapeId="0" xr:uid="{3304FE95-1EF1-4D91-8396-F0F7629EDCC8}">
      <text>
        <r>
          <rPr>
            <b/>
            <sz val="9"/>
            <color indexed="81"/>
            <rFont val="Tahoma"/>
            <family val="2"/>
          </rPr>
          <t>S: Sick</t>
        </r>
      </text>
    </comment>
    <comment ref="N48" authorId="0" shapeId="0" xr:uid="{521EB9C1-2BA5-40F9-A568-E751F770B042}">
      <text>
        <r>
          <rPr>
            <b/>
            <sz val="9"/>
            <color indexed="81"/>
            <rFont val="Tahoma"/>
            <family val="2"/>
          </rPr>
          <t>CI:</t>
        </r>
        <r>
          <rPr>
            <sz val="9"/>
            <color indexed="81"/>
            <rFont val="Tahoma"/>
            <family val="2"/>
          </rPr>
          <t xml:space="preserve"> Community Involvment
</t>
        </r>
      </text>
    </comment>
    <comment ref="O48" authorId="0" shapeId="0" xr:uid="{9DCF61EA-F4D0-4D0D-A8F9-82F8ECFD64E1}">
      <text>
        <r>
          <rPr>
            <b/>
            <sz val="9"/>
            <color indexed="81"/>
            <rFont val="Tahoma"/>
            <family val="2"/>
          </rPr>
          <t>BL: Bonus Leave</t>
        </r>
      </text>
    </comment>
    <comment ref="P48" authorId="0" shapeId="0" xr:uid="{6F089C3F-444C-4FEB-9128-EF0584E43AAE}">
      <text>
        <r>
          <rPr>
            <b/>
            <sz val="9"/>
            <color indexed="81"/>
            <rFont val="Tahoma"/>
            <family val="2"/>
          </rPr>
          <t>H: Holiday.
When the university is closed on a holiday, mark the hours here.</t>
        </r>
      </text>
    </comment>
    <comment ref="Q48" authorId="1" shapeId="0" xr:uid="{BBA20CA2-45CE-4166-95A0-1B42715A0822}">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C57D377A-2AA9-404F-837A-23B3566194B9}">
      <text>
        <r>
          <rPr>
            <b/>
            <sz val="9"/>
            <color indexed="81"/>
            <rFont val="Tahoma"/>
            <family val="2"/>
          </rPr>
          <t>AM: Adverse Weather Makeup Hours
Indicate time worked that will be used to make up time taken off due to adverse weather.</t>
        </r>
      </text>
    </comment>
    <comment ref="U48" authorId="0" shapeId="0" xr:uid="{0C4F0E4D-21E9-45CE-B651-86111504A949}">
      <text>
        <r>
          <rPr>
            <b/>
            <sz val="9"/>
            <color indexed="81"/>
            <rFont val="Tahoma"/>
            <family val="2"/>
          </rPr>
          <t>AP: Adverse Weather Time Not Worked</t>
        </r>
      </text>
    </comment>
    <comment ref="V48" authorId="0" shapeId="0" xr:uid="{02989CF3-AD4C-4BFF-ADB0-3F77FE814774}">
      <text>
        <r>
          <rPr>
            <b/>
            <sz val="9"/>
            <color indexed="81"/>
            <rFont val="Tahoma"/>
            <family val="2"/>
          </rPr>
          <t>AWLW: Adverse Weather Leave Without Pay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Sean Farrell</author>
    <author>Administrator</author>
  </authors>
  <commentList>
    <comment ref="D4" authorId="0" shapeId="0" xr:uid="{54B5C0EE-03B9-4CF8-B08F-1C721C488621}">
      <text>
        <r>
          <rPr>
            <b/>
            <sz val="9"/>
            <color indexed="81"/>
            <rFont val="Tahoma"/>
            <family val="2"/>
          </rPr>
          <t>SP: Shift Pay</t>
        </r>
      </text>
    </comment>
    <comment ref="E4" authorId="0" shapeId="0" xr:uid="{7AEA6349-7305-493D-93EA-A33501958552}">
      <text>
        <r>
          <rPr>
            <b/>
            <sz val="9"/>
            <color indexed="81"/>
            <rFont val="Tahoma"/>
            <family val="2"/>
          </rPr>
          <t>HP: Holiday Premium Pay</t>
        </r>
      </text>
    </comment>
    <comment ref="F4" authorId="0" shapeId="0" xr:uid="{B8F18E74-ED3F-4EF7-A20C-3DCC1959C3F6}">
      <text>
        <r>
          <rPr>
            <b/>
            <sz val="9"/>
            <color indexed="81"/>
            <rFont val="Tahoma"/>
            <family val="2"/>
          </rPr>
          <t>OC: On Call Hours</t>
        </r>
      </text>
    </comment>
    <comment ref="G4" authorId="0" shapeId="0" xr:uid="{14F6C7E5-8BA4-4BD5-81C2-BDCCAF044D01}">
      <text>
        <r>
          <rPr>
            <b/>
            <sz val="9"/>
            <color indexed="81"/>
            <rFont val="Tahoma"/>
            <family val="2"/>
          </rPr>
          <t xml:space="preserve">CB1.5:Call Back at 1.5
CB1.0:Call Back at 1.0
</t>
        </r>
      </text>
    </comment>
    <comment ref="I4" authorId="0" shapeId="0" xr:uid="{AF719CB5-ECC7-43A5-8D1A-7B4450A01D99}">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 authorId="0" shapeId="0" xr:uid="{781881BE-F80D-4822-AD72-E21D4919591E}">
      <text>
        <r>
          <rPr>
            <b/>
            <sz val="9"/>
            <color indexed="81"/>
            <rFont val="Tahoma"/>
            <family val="2"/>
          </rPr>
          <t>O: Overtime Earned</t>
        </r>
      </text>
    </comment>
    <comment ref="K4" authorId="0" shapeId="0" xr:uid="{D1E20AB1-9BAE-48B4-BE59-16E926ACCF0C}">
      <text>
        <r>
          <rPr>
            <b/>
            <sz val="9"/>
            <color indexed="81"/>
            <rFont val="Tahoma"/>
            <family val="2"/>
          </rPr>
          <t>CU:Comp Time Used</t>
        </r>
      </text>
    </comment>
    <comment ref="L4" authorId="1" shapeId="0" xr:uid="{7274095E-C87E-49F2-A330-E4835491F9BB}">
      <text>
        <r>
          <rPr>
            <b/>
            <sz val="9"/>
            <color indexed="81"/>
            <rFont val="Tahoma"/>
            <family val="2"/>
          </rPr>
          <t xml:space="preserve">V: Vacation 
</t>
        </r>
        <r>
          <rPr>
            <sz val="9"/>
            <color indexed="81"/>
            <rFont val="Tahoma"/>
            <family val="2"/>
          </rPr>
          <t xml:space="preserve">
</t>
        </r>
      </text>
    </comment>
    <comment ref="M4" authorId="0" shapeId="0" xr:uid="{9822B318-F0C2-42A1-BCEC-E451FDAA8A13}">
      <text>
        <r>
          <rPr>
            <b/>
            <sz val="9"/>
            <color indexed="81"/>
            <rFont val="Tahoma"/>
            <family val="2"/>
          </rPr>
          <t>S: Sick</t>
        </r>
      </text>
    </comment>
    <comment ref="N4" authorId="0" shapeId="0" xr:uid="{1C6928BB-EBEF-4DCB-9A92-14E7D70C4D61}">
      <text>
        <r>
          <rPr>
            <b/>
            <sz val="9"/>
            <color indexed="81"/>
            <rFont val="Tahoma"/>
            <family val="2"/>
          </rPr>
          <t>CI:</t>
        </r>
        <r>
          <rPr>
            <sz val="9"/>
            <color indexed="81"/>
            <rFont val="Tahoma"/>
            <family val="2"/>
          </rPr>
          <t xml:space="preserve"> Community Involvment
</t>
        </r>
      </text>
    </comment>
    <comment ref="O4" authorId="0" shapeId="0" xr:uid="{90AC6851-5426-4EF0-977C-BEA7014E2392}">
      <text>
        <r>
          <rPr>
            <b/>
            <sz val="9"/>
            <color indexed="81"/>
            <rFont val="Tahoma"/>
            <family val="2"/>
          </rPr>
          <t>BL: Bonus Leave</t>
        </r>
      </text>
    </comment>
    <comment ref="P4" authorId="0" shapeId="0" xr:uid="{BFECEEB1-14F1-4800-814C-E39E1DFB66F9}">
      <text>
        <r>
          <rPr>
            <b/>
            <sz val="9"/>
            <color indexed="81"/>
            <rFont val="Tahoma"/>
            <family val="2"/>
          </rPr>
          <t>H: Holiday.
When the university is closed on a holiday, mark the hours here.</t>
        </r>
      </text>
    </comment>
    <comment ref="Q4" authorId="1" shapeId="0" xr:uid="{0F1A9E20-9CE5-4CF9-B22C-AC3362B56A1A}">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 authorId="0" shapeId="0" xr:uid="{97760CC5-1E70-4E04-8D51-51166295DFD9}">
      <text>
        <r>
          <rPr>
            <b/>
            <sz val="9"/>
            <color indexed="81"/>
            <rFont val="Tahoma"/>
            <family val="2"/>
          </rPr>
          <t>AM: Adverse Weather Makeup Hours
Indicate time worked that will be used to make up time taken off due to adverse weather.</t>
        </r>
      </text>
    </comment>
    <comment ref="U4" authorId="0" shapeId="0" xr:uid="{49E2D28E-7C7C-4AB9-9A67-7853C91ACC05}">
      <text>
        <r>
          <rPr>
            <b/>
            <sz val="9"/>
            <color indexed="81"/>
            <rFont val="Tahoma"/>
            <family val="2"/>
          </rPr>
          <t>AP: Adverse Weather Time Not Worked</t>
        </r>
      </text>
    </comment>
    <comment ref="V4" authorId="0" shapeId="0" xr:uid="{1D751AA0-0E70-4BB4-AD75-E987091AED6C}">
      <text>
        <r>
          <rPr>
            <b/>
            <sz val="9"/>
            <color indexed="81"/>
            <rFont val="Tahoma"/>
            <family val="2"/>
          </rPr>
          <t>AWLW: Adverse Weather Leave Without Pay</t>
        </r>
      </text>
    </comment>
    <comment ref="D15" authorId="0" shapeId="0" xr:uid="{1B3C4E0C-1001-48CC-9AA4-C9D20546C18B}">
      <text>
        <r>
          <rPr>
            <b/>
            <sz val="9"/>
            <color indexed="81"/>
            <rFont val="Tahoma"/>
            <family val="2"/>
          </rPr>
          <t>SP: Shift Pay</t>
        </r>
      </text>
    </comment>
    <comment ref="E15" authorId="0" shapeId="0" xr:uid="{9FF833BB-EAEF-49AB-82BE-B2217EBEBD2B}">
      <text>
        <r>
          <rPr>
            <b/>
            <sz val="9"/>
            <color indexed="81"/>
            <rFont val="Tahoma"/>
            <family val="2"/>
          </rPr>
          <t>HP: Holiday Premium Pay</t>
        </r>
      </text>
    </comment>
    <comment ref="F15" authorId="0" shapeId="0" xr:uid="{5B4C409B-B4F8-4CC3-9BD1-63D91FFFB228}">
      <text>
        <r>
          <rPr>
            <b/>
            <sz val="9"/>
            <color indexed="81"/>
            <rFont val="Tahoma"/>
            <family val="2"/>
          </rPr>
          <t>OC: On Call Hours</t>
        </r>
      </text>
    </comment>
    <comment ref="G15" authorId="0" shapeId="0" xr:uid="{F1822E16-A628-4962-B8E2-9825B84FD341}">
      <text>
        <r>
          <rPr>
            <b/>
            <sz val="9"/>
            <color indexed="81"/>
            <rFont val="Tahoma"/>
            <family val="2"/>
          </rPr>
          <t xml:space="preserve">CB1.5:Call Back at 1.5
CB1.0:Call Back at 1.0
</t>
        </r>
      </text>
    </comment>
    <comment ref="I15" authorId="0" shapeId="0" xr:uid="{7D4AEFDC-37AC-4622-A1D4-9445AD00457C}">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15" authorId="0" shapeId="0" xr:uid="{A2A55104-D554-4FB9-9DA7-CDCF3D14870B}">
      <text>
        <r>
          <rPr>
            <b/>
            <sz val="9"/>
            <color indexed="81"/>
            <rFont val="Tahoma"/>
            <family val="2"/>
          </rPr>
          <t>O: Overtime Earned</t>
        </r>
      </text>
    </comment>
    <comment ref="K15" authorId="0" shapeId="0" xr:uid="{62B0691B-7014-4C93-B696-7EE1775DDC76}">
      <text>
        <r>
          <rPr>
            <b/>
            <sz val="9"/>
            <color indexed="81"/>
            <rFont val="Tahoma"/>
            <family val="2"/>
          </rPr>
          <t>CU:Comp Time Used</t>
        </r>
      </text>
    </comment>
    <comment ref="L15" authorId="1" shapeId="0" xr:uid="{FE3D7EF8-BCE2-4761-A538-5161349D3454}">
      <text>
        <r>
          <rPr>
            <b/>
            <sz val="9"/>
            <color indexed="81"/>
            <rFont val="Tahoma"/>
            <family val="2"/>
          </rPr>
          <t xml:space="preserve">V: Vacation 
</t>
        </r>
        <r>
          <rPr>
            <sz val="9"/>
            <color indexed="81"/>
            <rFont val="Tahoma"/>
            <family val="2"/>
          </rPr>
          <t xml:space="preserve">
</t>
        </r>
      </text>
    </comment>
    <comment ref="M15" authorId="0" shapeId="0" xr:uid="{68A7BE64-BF07-47D8-BEC7-FD5BDC67FDE9}">
      <text>
        <r>
          <rPr>
            <b/>
            <sz val="9"/>
            <color indexed="81"/>
            <rFont val="Tahoma"/>
            <family val="2"/>
          </rPr>
          <t>S: Sick</t>
        </r>
      </text>
    </comment>
    <comment ref="N15" authorId="0" shapeId="0" xr:uid="{2BF0DC64-AF1A-454B-81C5-FF761C1E59AF}">
      <text>
        <r>
          <rPr>
            <b/>
            <sz val="9"/>
            <color indexed="81"/>
            <rFont val="Tahoma"/>
            <family val="2"/>
          </rPr>
          <t>CI:</t>
        </r>
        <r>
          <rPr>
            <sz val="9"/>
            <color indexed="81"/>
            <rFont val="Tahoma"/>
            <family val="2"/>
          </rPr>
          <t xml:space="preserve"> Community Involvment
</t>
        </r>
      </text>
    </comment>
    <comment ref="O15" authorId="0" shapeId="0" xr:uid="{E975226E-B9BE-464E-BD30-9DF7D3178914}">
      <text>
        <r>
          <rPr>
            <b/>
            <sz val="9"/>
            <color indexed="81"/>
            <rFont val="Tahoma"/>
            <family val="2"/>
          </rPr>
          <t>BL: Bonus Leave</t>
        </r>
      </text>
    </comment>
    <comment ref="P15" authorId="0" shapeId="0" xr:uid="{3B4BD5D3-380F-4EE0-BD86-6044C9112114}">
      <text>
        <r>
          <rPr>
            <b/>
            <sz val="9"/>
            <color indexed="81"/>
            <rFont val="Tahoma"/>
            <family val="2"/>
          </rPr>
          <t>H: Holiday.
When the university is closed on a holiday, mark the hours here.</t>
        </r>
      </text>
    </comment>
    <comment ref="Q15" authorId="1" shapeId="0" xr:uid="{F4534624-2DFF-4E63-986C-349F6D073709}">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15" authorId="0" shapeId="0" xr:uid="{5D1C7E6C-5859-4FA2-AACE-4A34B6337E99}">
      <text>
        <r>
          <rPr>
            <b/>
            <sz val="9"/>
            <color indexed="81"/>
            <rFont val="Tahoma"/>
            <family val="2"/>
          </rPr>
          <t>AM: Adverse Weather Makeup Hours
Indicate time worked that will be used to make up time taken off due to adverse weather.</t>
        </r>
      </text>
    </comment>
    <comment ref="U15" authorId="0" shapeId="0" xr:uid="{FF8B9D0A-599D-4056-9896-291A95BEAE17}">
      <text>
        <r>
          <rPr>
            <b/>
            <sz val="9"/>
            <color indexed="81"/>
            <rFont val="Tahoma"/>
            <family val="2"/>
          </rPr>
          <t>AP: Adverse Weather Time Not Worked</t>
        </r>
      </text>
    </comment>
    <comment ref="V15" authorId="0" shapeId="0" xr:uid="{6B7AC8B7-E39E-4FCF-88DC-7D921660FBA0}">
      <text>
        <r>
          <rPr>
            <b/>
            <sz val="9"/>
            <color indexed="81"/>
            <rFont val="Tahoma"/>
            <family val="2"/>
          </rPr>
          <t>AWLW: Adverse Weather Leave Without Pay</t>
        </r>
      </text>
    </comment>
    <comment ref="D26" authorId="0" shapeId="0" xr:uid="{1715D067-E47B-47EA-AE9B-112C51F886D0}">
      <text>
        <r>
          <rPr>
            <b/>
            <sz val="9"/>
            <color indexed="81"/>
            <rFont val="Tahoma"/>
            <family val="2"/>
          </rPr>
          <t>SP: Shift Pay</t>
        </r>
      </text>
    </comment>
    <comment ref="E26" authorId="0" shapeId="0" xr:uid="{9C12F979-4724-45B5-95F8-F71AD64A6B1B}">
      <text>
        <r>
          <rPr>
            <b/>
            <sz val="9"/>
            <color indexed="81"/>
            <rFont val="Tahoma"/>
            <family val="2"/>
          </rPr>
          <t>HP: Holiday Premium Pay</t>
        </r>
      </text>
    </comment>
    <comment ref="F26" authorId="0" shapeId="0" xr:uid="{C201638B-BA1C-4FE3-A33E-DF44B4EF0713}">
      <text>
        <r>
          <rPr>
            <b/>
            <sz val="9"/>
            <color indexed="81"/>
            <rFont val="Tahoma"/>
            <family val="2"/>
          </rPr>
          <t>OC: On Call Hours</t>
        </r>
      </text>
    </comment>
    <comment ref="G26" authorId="0" shapeId="0" xr:uid="{8CD8716A-1038-4FA7-948C-62C3FF8D57E9}">
      <text>
        <r>
          <rPr>
            <b/>
            <sz val="9"/>
            <color indexed="81"/>
            <rFont val="Tahoma"/>
            <family val="2"/>
          </rPr>
          <t xml:space="preserve">CB1.5:Call Back at 1.5
CB1.0:Call Back at 1.0
</t>
        </r>
      </text>
    </comment>
    <comment ref="I26" authorId="0" shapeId="0" xr:uid="{0517E1FA-8E19-49AE-92C5-6899F83B406B}">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26" authorId="0" shapeId="0" xr:uid="{EEB8DF94-B7B2-41FD-ADDD-1C4B790B9AC9}">
      <text>
        <r>
          <rPr>
            <b/>
            <sz val="9"/>
            <color indexed="81"/>
            <rFont val="Tahoma"/>
            <family val="2"/>
          </rPr>
          <t>O: Overtime Earned</t>
        </r>
      </text>
    </comment>
    <comment ref="K26" authorId="0" shapeId="0" xr:uid="{9DAB8565-4725-4160-8921-CFD58290CBB1}">
      <text>
        <r>
          <rPr>
            <b/>
            <sz val="9"/>
            <color indexed="81"/>
            <rFont val="Tahoma"/>
            <family val="2"/>
          </rPr>
          <t>CU:Comp Time Used</t>
        </r>
      </text>
    </comment>
    <comment ref="L26" authorId="1" shapeId="0" xr:uid="{4C8EE985-B8B9-4263-93C0-F828D10C2ECE}">
      <text>
        <r>
          <rPr>
            <b/>
            <sz val="9"/>
            <color indexed="81"/>
            <rFont val="Tahoma"/>
            <family val="2"/>
          </rPr>
          <t xml:space="preserve">V: Vacation 
</t>
        </r>
        <r>
          <rPr>
            <sz val="9"/>
            <color indexed="81"/>
            <rFont val="Tahoma"/>
            <family val="2"/>
          </rPr>
          <t xml:space="preserve">
</t>
        </r>
      </text>
    </comment>
    <comment ref="M26" authorId="0" shapeId="0" xr:uid="{BA9D1513-09C1-4D05-9BC2-73436DDCCA92}">
      <text>
        <r>
          <rPr>
            <b/>
            <sz val="9"/>
            <color indexed="81"/>
            <rFont val="Tahoma"/>
            <family val="2"/>
          </rPr>
          <t>S: Sick</t>
        </r>
      </text>
    </comment>
    <comment ref="N26" authorId="0" shapeId="0" xr:uid="{F585D92B-9A86-4172-B8A1-AF3163A14230}">
      <text>
        <r>
          <rPr>
            <b/>
            <sz val="9"/>
            <color indexed="81"/>
            <rFont val="Tahoma"/>
            <family val="2"/>
          </rPr>
          <t>CI:</t>
        </r>
        <r>
          <rPr>
            <sz val="9"/>
            <color indexed="81"/>
            <rFont val="Tahoma"/>
            <family val="2"/>
          </rPr>
          <t xml:space="preserve"> Community Involvment
</t>
        </r>
      </text>
    </comment>
    <comment ref="O26" authorId="0" shapeId="0" xr:uid="{50C8B56C-8768-409E-AE5A-3560414038F2}">
      <text>
        <r>
          <rPr>
            <b/>
            <sz val="9"/>
            <color indexed="81"/>
            <rFont val="Tahoma"/>
            <family val="2"/>
          </rPr>
          <t>BL: Bonus Leave</t>
        </r>
      </text>
    </comment>
    <comment ref="P26" authorId="0" shapeId="0" xr:uid="{BF9F5D09-977B-4628-B9D1-8449CD077A45}">
      <text>
        <r>
          <rPr>
            <b/>
            <sz val="9"/>
            <color indexed="81"/>
            <rFont val="Tahoma"/>
            <family val="2"/>
          </rPr>
          <t>H: Holiday.
When the university is closed on a holiday, mark the hours here.</t>
        </r>
      </text>
    </comment>
    <comment ref="Q26" authorId="1" shapeId="0" xr:uid="{5458E7AB-E8D0-48AF-A12C-1AB01C4B3092}">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26" authorId="0" shapeId="0" xr:uid="{B77EDC32-8580-4BF5-AC46-130883C3688C}">
      <text>
        <r>
          <rPr>
            <b/>
            <sz val="9"/>
            <color indexed="81"/>
            <rFont val="Tahoma"/>
            <family val="2"/>
          </rPr>
          <t>AM: Adverse Weather Makeup Hours
Indicate time worked that will be used to make up time taken off due to adverse weather.</t>
        </r>
      </text>
    </comment>
    <comment ref="U26" authorId="0" shapeId="0" xr:uid="{44724127-96C2-4F9F-B2E6-B49E808EF5C3}">
      <text>
        <r>
          <rPr>
            <b/>
            <sz val="9"/>
            <color indexed="81"/>
            <rFont val="Tahoma"/>
            <family val="2"/>
          </rPr>
          <t>AP: Adverse Weather Time Not Worked</t>
        </r>
      </text>
    </comment>
    <comment ref="V26" authorId="0" shapeId="0" xr:uid="{E179F8FA-B1A7-4B90-9975-435226F08F32}">
      <text>
        <r>
          <rPr>
            <b/>
            <sz val="9"/>
            <color indexed="81"/>
            <rFont val="Tahoma"/>
            <family val="2"/>
          </rPr>
          <t>AWLW: Adverse Weather Leave Without Pay</t>
        </r>
      </text>
    </comment>
    <comment ref="D37" authorId="0" shapeId="0" xr:uid="{0B82ED55-5B84-49E5-BE62-1219A871CB7B}">
      <text>
        <r>
          <rPr>
            <b/>
            <sz val="9"/>
            <color indexed="81"/>
            <rFont val="Tahoma"/>
            <family val="2"/>
          </rPr>
          <t>SP: Shift Pay</t>
        </r>
      </text>
    </comment>
    <comment ref="E37" authorId="0" shapeId="0" xr:uid="{583F113D-1008-4B7C-BD1D-A03AD19B7C2C}">
      <text>
        <r>
          <rPr>
            <b/>
            <sz val="9"/>
            <color indexed="81"/>
            <rFont val="Tahoma"/>
            <family val="2"/>
          </rPr>
          <t>HP: Holiday Premium Pay</t>
        </r>
      </text>
    </comment>
    <comment ref="F37" authorId="0" shapeId="0" xr:uid="{A7A970CA-98A4-466A-8BD1-6562D09F0687}">
      <text>
        <r>
          <rPr>
            <b/>
            <sz val="9"/>
            <color indexed="81"/>
            <rFont val="Tahoma"/>
            <family val="2"/>
          </rPr>
          <t>OC: On Call Hours</t>
        </r>
      </text>
    </comment>
    <comment ref="G37" authorId="0" shapeId="0" xr:uid="{2A676E13-DFEB-4CB2-A801-CB20C7235C62}">
      <text>
        <r>
          <rPr>
            <b/>
            <sz val="9"/>
            <color indexed="81"/>
            <rFont val="Tahoma"/>
            <family val="2"/>
          </rPr>
          <t xml:space="preserve">CB1.5:Call Back at 1.5
CB1.0:Call Back at 1.0
</t>
        </r>
      </text>
    </comment>
    <comment ref="I37" authorId="0" shapeId="0" xr:uid="{2954F053-AF3E-4CD0-A301-B0379A5DBF32}">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37" authorId="0" shapeId="0" xr:uid="{498334F8-4AAA-4247-A2F2-5C4E86231B8C}">
      <text>
        <r>
          <rPr>
            <b/>
            <sz val="9"/>
            <color indexed="81"/>
            <rFont val="Tahoma"/>
            <family val="2"/>
          </rPr>
          <t>O: Overtime Earned</t>
        </r>
      </text>
    </comment>
    <comment ref="K37" authorId="0" shapeId="0" xr:uid="{DDDFBE7E-9FFA-4171-8FF2-17EEEE9D3059}">
      <text>
        <r>
          <rPr>
            <b/>
            <sz val="9"/>
            <color indexed="81"/>
            <rFont val="Tahoma"/>
            <family val="2"/>
          </rPr>
          <t>CU:Comp Time Used</t>
        </r>
      </text>
    </comment>
    <comment ref="L37" authorId="1" shapeId="0" xr:uid="{3A127B16-09C8-4DD5-B621-7A1F9631132C}">
      <text>
        <r>
          <rPr>
            <b/>
            <sz val="9"/>
            <color indexed="81"/>
            <rFont val="Tahoma"/>
            <family val="2"/>
          </rPr>
          <t xml:space="preserve">V: Vacation 
</t>
        </r>
        <r>
          <rPr>
            <sz val="9"/>
            <color indexed="81"/>
            <rFont val="Tahoma"/>
            <family val="2"/>
          </rPr>
          <t xml:space="preserve">
</t>
        </r>
      </text>
    </comment>
    <comment ref="M37" authorId="0" shapeId="0" xr:uid="{4B2ACD79-507F-449F-B77E-EDC961054830}">
      <text>
        <r>
          <rPr>
            <b/>
            <sz val="9"/>
            <color indexed="81"/>
            <rFont val="Tahoma"/>
            <family val="2"/>
          </rPr>
          <t>S: Sick</t>
        </r>
      </text>
    </comment>
    <comment ref="N37" authorId="0" shapeId="0" xr:uid="{C0553C03-8046-4DFF-A407-E26A9C3D532A}">
      <text>
        <r>
          <rPr>
            <b/>
            <sz val="9"/>
            <color indexed="81"/>
            <rFont val="Tahoma"/>
            <family val="2"/>
          </rPr>
          <t>CI:</t>
        </r>
        <r>
          <rPr>
            <sz val="9"/>
            <color indexed="81"/>
            <rFont val="Tahoma"/>
            <family val="2"/>
          </rPr>
          <t xml:space="preserve"> Community Involvment
</t>
        </r>
      </text>
    </comment>
    <comment ref="O37" authorId="0" shapeId="0" xr:uid="{3884B9EA-9045-47E6-9D5B-15E8C8F9319F}">
      <text>
        <r>
          <rPr>
            <b/>
            <sz val="9"/>
            <color indexed="81"/>
            <rFont val="Tahoma"/>
            <family val="2"/>
          </rPr>
          <t>BL: Bonus Leave</t>
        </r>
      </text>
    </comment>
    <comment ref="P37" authorId="0" shapeId="0" xr:uid="{C96BDFED-2367-470A-8C65-65B874ED30F9}">
      <text>
        <r>
          <rPr>
            <b/>
            <sz val="9"/>
            <color indexed="81"/>
            <rFont val="Tahoma"/>
            <family val="2"/>
          </rPr>
          <t>H: Holiday.
When the university is closed on a holiday, mark the hours here.</t>
        </r>
      </text>
    </comment>
    <comment ref="Q37" authorId="1" shapeId="0" xr:uid="{50BE9207-DE56-452A-A3C6-6A2C897A2D26}">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37" authorId="0" shapeId="0" xr:uid="{E8D9899A-CBB6-40CC-A7EA-BE04096352F5}">
      <text>
        <r>
          <rPr>
            <b/>
            <sz val="9"/>
            <color indexed="81"/>
            <rFont val="Tahoma"/>
            <family val="2"/>
          </rPr>
          <t>AM: Adverse Weather Makeup Hours
Indicate time worked that will be used to make up time taken off due to adverse weather.</t>
        </r>
      </text>
    </comment>
    <comment ref="U37" authorId="0" shapeId="0" xr:uid="{B189D854-6751-42CF-BA77-7E3FF6C4DC03}">
      <text>
        <r>
          <rPr>
            <b/>
            <sz val="9"/>
            <color indexed="81"/>
            <rFont val="Tahoma"/>
            <family val="2"/>
          </rPr>
          <t>AP: Adverse Weather Time Not Worked</t>
        </r>
      </text>
    </comment>
    <comment ref="V37" authorId="0" shapeId="0" xr:uid="{42FF4D5E-CEF9-4961-AB8C-7D214F6703E3}">
      <text>
        <r>
          <rPr>
            <b/>
            <sz val="9"/>
            <color indexed="81"/>
            <rFont val="Tahoma"/>
            <family val="2"/>
          </rPr>
          <t>AWLW: Adverse Weather Leave Without Pay</t>
        </r>
      </text>
    </comment>
    <comment ref="D48" authorId="0" shapeId="0" xr:uid="{DACD6477-F584-4EA9-9A14-B877C53EB7B7}">
      <text>
        <r>
          <rPr>
            <b/>
            <sz val="9"/>
            <color indexed="81"/>
            <rFont val="Tahoma"/>
            <family val="2"/>
          </rPr>
          <t>SP: Shift Pay</t>
        </r>
      </text>
    </comment>
    <comment ref="E48" authorId="0" shapeId="0" xr:uid="{C4646246-08F2-4FA5-9584-D71401974DB4}">
      <text>
        <r>
          <rPr>
            <b/>
            <sz val="9"/>
            <color indexed="81"/>
            <rFont val="Tahoma"/>
            <family val="2"/>
          </rPr>
          <t>HP: Holiday Premium Pay</t>
        </r>
      </text>
    </comment>
    <comment ref="F48" authorId="0" shapeId="0" xr:uid="{4A6096D2-1ED9-4DF1-9F79-757F57E06A2B}">
      <text>
        <r>
          <rPr>
            <b/>
            <sz val="9"/>
            <color indexed="81"/>
            <rFont val="Tahoma"/>
            <family val="2"/>
          </rPr>
          <t>OC: On Call Hours</t>
        </r>
      </text>
    </comment>
    <comment ref="G48" authorId="0" shapeId="0" xr:uid="{3AB1B791-3100-420D-B091-E204A99B2EA4}">
      <text>
        <r>
          <rPr>
            <b/>
            <sz val="9"/>
            <color indexed="81"/>
            <rFont val="Tahoma"/>
            <family val="2"/>
          </rPr>
          <t xml:space="preserve">CB1.5:Call Back at 1.5
CB1.0:Call Back at 1.0
</t>
        </r>
      </text>
    </comment>
    <comment ref="I48" authorId="0" shapeId="0" xr:uid="{5E37B78A-6766-4C2E-B515-212D1F057146}">
      <text>
        <r>
          <rPr>
            <b/>
            <sz val="9"/>
            <color indexed="81"/>
            <rFont val="Tahoma"/>
            <family val="2"/>
          </rPr>
          <t xml:space="preserve">Comp: The number of comp time hours earned and taken is recorded here.
If you have been approved to substitute Overtime hours in lieu of Comp Time, you must enter the number of hours in the OT column to the right.
</t>
        </r>
      </text>
    </comment>
    <comment ref="J48" authorId="0" shapeId="0" xr:uid="{75E631AF-9EB8-4F2C-8636-AADDF266BBE0}">
      <text>
        <r>
          <rPr>
            <b/>
            <sz val="9"/>
            <color indexed="81"/>
            <rFont val="Tahoma"/>
            <family val="2"/>
          </rPr>
          <t>O: Overtime Earned</t>
        </r>
      </text>
    </comment>
    <comment ref="K48" authorId="0" shapeId="0" xr:uid="{35FD23D2-6226-4CA2-A874-70A46F11408A}">
      <text>
        <r>
          <rPr>
            <b/>
            <sz val="9"/>
            <color indexed="81"/>
            <rFont val="Tahoma"/>
            <family val="2"/>
          </rPr>
          <t>CU:Comp Time Used</t>
        </r>
      </text>
    </comment>
    <comment ref="L48" authorId="1" shapeId="0" xr:uid="{F8FD4731-60CF-4E8D-A281-E2539CDF0BA2}">
      <text>
        <r>
          <rPr>
            <b/>
            <sz val="9"/>
            <color indexed="81"/>
            <rFont val="Tahoma"/>
            <family val="2"/>
          </rPr>
          <t xml:space="preserve">V: Vacation 
</t>
        </r>
        <r>
          <rPr>
            <sz val="9"/>
            <color indexed="81"/>
            <rFont val="Tahoma"/>
            <family val="2"/>
          </rPr>
          <t xml:space="preserve">
</t>
        </r>
      </text>
    </comment>
    <comment ref="M48" authorId="0" shapeId="0" xr:uid="{A17814F9-6449-4E2C-98F5-032F65B91B6C}">
      <text>
        <r>
          <rPr>
            <b/>
            <sz val="9"/>
            <color indexed="81"/>
            <rFont val="Tahoma"/>
            <family val="2"/>
          </rPr>
          <t>S: Sick</t>
        </r>
      </text>
    </comment>
    <comment ref="N48" authorId="0" shapeId="0" xr:uid="{FFEAF3C1-7B05-420B-BDA5-FC4350684095}">
      <text>
        <r>
          <rPr>
            <b/>
            <sz val="9"/>
            <color indexed="81"/>
            <rFont val="Tahoma"/>
            <family val="2"/>
          </rPr>
          <t>CI:</t>
        </r>
        <r>
          <rPr>
            <sz val="9"/>
            <color indexed="81"/>
            <rFont val="Tahoma"/>
            <family val="2"/>
          </rPr>
          <t xml:space="preserve"> Community Involvment
</t>
        </r>
      </text>
    </comment>
    <comment ref="O48" authorId="0" shapeId="0" xr:uid="{9623DD90-F78B-4F5F-A9B3-97E860543F75}">
      <text>
        <r>
          <rPr>
            <b/>
            <sz val="9"/>
            <color indexed="81"/>
            <rFont val="Tahoma"/>
            <family val="2"/>
          </rPr>
          <t>BL: Bonus Leave</t>
        </r>
      </text>
    </comment>
    <comment ref="P48" authorId="0" shapeId="0" xr:uid="{49CF6771-014B-4A16-8679-8076C2E143C3}">
      <text>
        <r>
          <rPr>
            <b/>
            <sz val="9"/>
            <color indexed="81"/>
            <rFont val="Tahoma"/>
            <family val="2"/>
          </rPr>
          <t>H: Holiday.
When the university is closed on a holiday, mark the hours here.</t>
        </r>
      </text>
    </comment>
    <comment ref="Q48" authorId="1" shapeId="0" xr:uid="{32F15602-0BB0-49E7-B5C3-49D1A48DEEBE}">
      <text>
        <r>
          <rPr>
            <b/>
            <sz val="9"/>
            <color indexed="81"/>
            <rFont val="Tahoma"/>
            <family val="2"/>
          </rPr>
          <t>LW : LWOP 
DR : Disaster Releif 
M : Military Leave 
CL : Civil Leave 
AL : Annual Special Leave 
SALB : Spec Annual Leav Bonus FY18-19 
EC : Emergency Closure 
CVBL : COVID Booster Lv
POBS : Personal Observance Lv 
P181 : Paid Parental Recuperation Lv 
P182 : Paid Parental Bonding Leave</t>
        </r>
      </text>
    </comment>
    <comment ref="T48" authorId="0" shapeId="0" xr:uid="{581C39B3-99BE-49D3-A729-F8B4E8AFA58B}">
      <text>
        <r>
          <rPr>
            <b/>
            <sz val="9"/>
            <color indexed="81"/>
            <rFont val="Tahoma"/>
            <family val="2"/>
          </rPr>
          <t>AM: Adverse Weather Makeup Hours
Indicate time worked that will be used to make up time taken off due to adverse weather.</t>
        </r>
      </text>
    </comment>
    <comment ref="U48" authorId="0" shapeId="0" xr:uid="{6E31D10A-6351-4B7E-9FD2-AC611A3DC6DF}">
      <text>
        <r>
          <rPr>
            <b/>
            <sz val="9"/>
            <color indexed="81"/>
            <rFont val="Tahoma"/>
            <family val="2"/>
          </rPr>
          <t>AP: Adverse Weather Time Not Worked</t>
        </r>
      </text>
    </comment>
    <comment ref="V48" authorId="0" shapeId="0" xr:uid="{B5665797-FAE5-4364-85F1-57A0FE4D3889}">
      <text>
        <r>
          <rPr>
            <b/>
            <sz val="9"/>
            <color indexed="81"/>
            <rFont val="Tahoma"/>
            <family val="2"/>
          </rPr>
          <t>AWLW: Adverse Weather Leave Without Pay</t>
        </r>
      </text>
    </comment>
  </commentList>
</comments>
</file>

<file path=xl/sharedStrings.xml><?xml version="1.0" encoding="utf-8"?>
<sst xmlns="http://schemas.openxmlformats.org/spreadsheetml/2006/main" count="4119" uniqueCount="269">
  <si>
    <t>SUMMARY</t>
  </si>
  <si>
    <t>Description</t>
  </si>
  <si>
    <t>CD</t>
  </si>
  <si>
    <t>Hours</t>
  </si>
  <si>
    <t>Vac Leave Pay</t>
  </si>
  <si>
    <t>V</t>
  </si>
  <si>
    <t>Sick Leave Pay</t>
  </si>
  <si>
    <t>S</t>
  </si>
  <si>
    <t>Military Leave</t>
  </si>
  <si>
    <t>M</t>
  </si>
  <si>
    <t>Bonus Leave</t>
  </si>
  <si>
    <t>BL</t>
  </si>
  <si>
    <t>Comm Inv Lv</t>
  </si>
  <si>
    <t>CI</t>
  </si>
  <si>
    <t>Comp at 1+1/2</t>
  </si>
  <si>
    <t>EMPLOYEE NAME</t>
  </si>
  <si>
    <t>Banner ID</t>
  </si>
  <si>
    <t>Straight Comp Time</t>
  </si>
  <si>
    <t>Shift Pay 10%</t>
  </si>
  <si>
    <t>Shift Pay 15%</t>
  </si>
  <si>
    <t>Shift Pay 25%</t>
  </si>
  <si>
    <t>Work Week 1</t>
  </si>
  <si>
    <t>Work Week 2</t>
  </si>
  <si>
    <t>Work Week 3</t>
  </si>
  <si>
    <t>Day</t>
  </si>
  <si>
    <t>Date</t>
  </si>
  <si>
    <t>Sun</t>
  </si>
  <si>
    <t>Mon</t>
  </si>
  <si>
    <t>Tue</t>
  </si>
  <si>
    <t>Wed</t>
  </si>
  <si>
    <t>Thu</t>
  </si>
  <si>
    <t>Fri</t>
  </si>
  <si>
    <t>Sat</t>
  </si>
  <si>
    <t>Total</t>
  </si>
  <si>
    <t>Work Week 4</t>
  </si>
  <si>
    <t>Work Week 5</t>
  </si>
  <si>
    <t>Employee Signature</t>
  </si>
  <si>
    <t>068</t>
  </si>
  <si>
    <t>FTE</t>
  </si>
  <si>
    <t>*034</t>
  </si>
  <si>
    <t>*030</t>
  </si>
  <si>
    <t>*042</t>
  </si>
  <si>
    <t>* Maximum unused comptime cannot exceed 240 hours for full time employees.  Maximum is prorated for less than 1 FTE</t>
  </si>
  <si>
    <t>Comp paid out</t>
  </si>
  <si>
    <t>H</t>
  </si>
  <si>
    <t>095</t>
  </si>
  <si>
    <t>090</t>
  </si>
  <si>
    <t>Overtime Paid Straight time</t>
  </si>
  <si>
    <t>Overtime Paid 1+1/2</t>
  </si>
  <si>
    <t>O</t>
  </si>
  <si>
    <t>Comp Time Used</t>
  </si>
  <si>
    <t>Timesheet Org Number</t>
  </si>
  <si>
    <t>070</t>
  </si>
  <si>
    <t>On Call Pay94</t>
  </si>
  <si>
    <t>On Call Pay2</t>
  </si>
  <si>
    <t>On Call Pay3</t>
  </si>
  <si>
    <t>*084</t>
  </si>
  <si>
    <t>*085</t>
  </si>
  <si>
    <t>*086</t>
  </si>
  <si>
    <t>*087</t>
  </si>
  <si>
    <t>AL</t>
  </si>
  <si>
    <t>Annual Special Leave</t>
  </si>
  <si>
    <t>** Please note: Time must be accounted for in quarter increments per day.</t>
  </si>
  <si>
    <t>*088</t>
  </si>
  <si>
    <t>Call Back 1+1/2</t>
  </si>
  <si>
    <t>Call Back Straight Time</t>
  </si>
  <si>
    <t xml:space="preserve">UNCG Leave Policies Web Page : </t>
  </si>
  <si>
    <t>080</t>
  </si>
  <si>
    <t>BEGIN</t>
  </si>
  <si>
    <t>END</t>
  </si>
  <si>
    <t>Regular</t>
  </si>
  <si>
    <t>Comp Time</t>
  </si>
  <si>
    <t>Earned</t>
  </si>
  <si>
    <t>Taken</t>
  </si>
  <si>
    <t>Regular Hours Worked</t>
  </si>
  <si>
    <t>I have reviewed and certify that the above information is correct to the best of my knowledge.</t>
  </si>
  <si>
    <t>Department Head/Supervisor Signature</t>
  </si>
  <si>
    <t>OT</t>
  </si>
  <si>
    <t>AM</t>
  </si>
  <si>
    <t>Leave Without Pay</t>
  </si>
  <si>
    <t>EarnCd</t>
  </si>
  <si>
    <t>SP</t>
  </si>
  <si>
    <t>HP</t>
  </si>
  <si>
    <t>OC</t>
  </si>
  <si>
    <t>Banner</t>
  </si>
  <si>
    <t>PY MONTH</t>
  </si>
  <si>
    <t>Holiday Premium</t>
  </si>
  <si>
    <t>Other</t>
  </si>
  <si>
    <t>LW</t>
  </si>
  <si>
    <t>LWOP</t>
  </si>
  <si>
    <t>CL</t>
  </si>
  <si>
    <t>Civil Leave</t>
  </si>
  <si>
    <t>CB 1.5</t>
  </si>
  <si>
    <t>CB 1.0</t>
  </si>
  <si>
    <t>Comp</t>
  </si>
  <si>
    <t>Coded Hours Not Worked</t>
  </si>
  <si>
    <t>Adverse Weather Makeup</t>
  </si>
  <si>
    <t>Dates Validation</t>
  </si>
  <si>
    <t>Other Leave Codes</t>
  </si>
  <si>
    <t>Shift Premium</t>
  </si>
  <si>
    <t>On Call Pay</t>
  </si>
  <si>
    <t>AU</t>
  </si>
  <si>
    <t>Adverse Weather Used</t>
  </si>
  <si>
    <t>Adverse Weather LWOP</t>
  </si>
  <si>
    <t>AWLW</t>
  </si>
  <si>
    <t>Adverse Weather</t>
  </si>
  <si>
    <t>Timesheet Setup</t>
  </si>
  <si>
    <t>In order to ensure accurate calculation of time and leave reported, please complete the timesheet setup below before using the timesheet.</t>
  </si>
  <si>
    <t>Employee Name</t>
  </si>
  <si>
    <t>Shift Pay Percent</t>
  </si>
  <si>
    <t>On Call Rate</t>
  </si>
  <si>
    <t>Comp Time Beginning Balance</t>
  </si>
  <si>
    <t>Shift Premium Pay</t>
  </si>
  <si>
    <t>Oncall</t>
  </si>
  <si>
    <t>Callback 1.5</t>
  </si>
  <si>
    <t>Enter actual callback hours worked over 40.  Callback 1.5 should be used when actual callback hours worked exceed 40 hours for the work week.</t>
  </si>
  <si>
    <t>Callback 1.0</t>
  </si>
  <si>
    <t>Enter actual callback hours worked when total work week hours physically worked do not exceed 40 hours.</t>
  </si>
  <si>
    <t>Extra Time Worked</t>
  </si>
  <si>
    <t>Compensatory Hours Net</t>
  </si>
  <si>
    <t>Overtime Earned</t>
  </si>
  <si>
    <t>Vacation</t>
  </si>
  <si>
    <t>Enter hours used for paid vacation time off.</t>
  </si>
  <si>
    <t>Sick</t>
  </si>
  <si>
    <t>Enter hours used for paid sick time off in relation to illness, injury, doctor appointments and any other policy approved purpose for use.</t>
  </si>
  <si>
    <t>Community Involvement</t>
  </si>
  <si>
    <t>Enter hours used for paid time off in support of parent involvement with their child in the schools, volunteer activity in schools or tutoring/mentoring in public or private schools.</t>
  </si>
  <si>
    <t>Enter hours used for paid time off under available bonus leave hours.  Bonus leave may be used for any purpose for which regular vacation leave is used. Bonus leave shall be used after any form of accrued compensatory time (i.e. holiday, gap hours, callback, and emgerency closing compensatory time).</t>
  </si>
  <si>
    <t>Holiday (Paid)</t>
  </si>
  <si>
    <t>Other Available Leave Options</t>
  </si>
  <si>
    <t>Enter hours to be deducted from your month-end payroll due to exhaustion of available leave.</t>
  </si>
  <si>
    <t>Only Use as Hours are Available:  Leave hours granted by the General Assembly to permanent, leave-earning employees for use within a specified period of time.</t>
  </si>
  <si>
    <t>1.  Enter the required information on the Timesheet Setup page.  This information will auto-populuate</t>
  </si>
  <si>
    <t xml:space="preserve">     in all the monthly timesheets noted at the bottom of the page.</t>
  </si>
  <si>
    <t xml:space="preserve">               field box and select the appropriate pay rate, as applicable.  Otherwise, leave the fields blank.</t>
  </si>
  <si>
    <t>2.  If you are a continuing employee from the previous calendar year and you have accrued compensatory time</t>
  </si>
  <si>
    <t xml:space="preserve">     field for the new year.  This field will pre-populate in the timesheets Department Record - Unused comp time to-date.</t>
  </si>
  <si>
    <t xml:space="preserve">     Otherwise, if you have no accrued compensatory time to carry forward, leave this field blank.</t>
  </si>
  <si>
    <t xml:space="preserve">     begin and end date fields are pre-populated on the timesheet for each month.</t>
  </si>
  <si>
    <t xml:space="preserve">If you have questions about the timesheet, FTE's or need to confirm if you are an shift pay / oncall employee, please contact your </t>
  </si>
  <si>
    <t>If you have technical questions about the timesheet, please contact Human Resources for assistance at 334-5009.</t>
  </si>
  <si>
    <r>
      <t xml:space="preserve">    </t>
    </r>
    <r>
      <rPr>
        <sz val="10"/>
        <rFont val="Calibri"/>
        <family val="2"/>
      </rPr>
      <t>●</t>
    </r>
    <r>
      <rPr>
        <sz val="10"/>
        <rFont val="Arial"/>
        <family val="2"/>
      </rPr>
      <t xml:space="preserve">  To navigate, click the tabs at the bottom of the page.</t>
    </r>
  </si>
  <si>
    <r>
      <t xml:space="preserve">    </t>
    </r>
    <r>
      <rPr>
        <sz val="10"/>
        <rFont val="Calibri"/>
        <family val="2"/>
      </rPr>
      <t>●</t>
    </r>
    <r>
      <rPr>
        <sz val="10"/>
        <rFont val="Arial"/>
        <family val="2"/>
      </rPr>
      <t xml:space="preserve">  To set-up your time sheet, click on the tab labeled </t>
    </r>
    <r>
      <rPr>
        <b/>
        <sz val="10"/>
        <rFont val="Arial"/>
        <family val="2"/>
      </rPr>
      <t>Timesheet Setup</t>
    </r>
    <r>
      <rPr>
        <sz val="10"/>
        <rFont val="Arial"/>
        <family val="2"/>
      </rPr>
      <t>.</t>
    </r>
  </si>
  <si>
    <r>
      <t xml:space="preserve">     </t>
    </r>
    <r>
      <rPr>
        <b/>
        <sz val="10"/>
        <rFont val="Arial"/>
        <family val="2"/>
      </rPr>
      <t xml:space="preserve">Note: </t>
    </r>
    <r>
      <rPr>
        <sz val="10"/>
        <rFont val="Arial"/>
        <family val="2"/>
      </rPr>
      <t xml:space="preserve"> </t>
    </r>
    <r>
      <rPr>
        <b/>
        <sz val="10"/>
        <rFont val="Arial"/>
        <family val="2"/>
      </rPr>
      <t xml:space="preserve">If you are subject to receive shift pay and/or oncall pay, you must click on the </t>
    </r>
  </si>
  <si>
    <r>
      <t xml:space="preserve">     carrying over to the new year, you must enter available accrued hours in the </t>
    </r>
    <r>
      <rPr>
        <b/>
        <sz val="10"/>
        <rFont val="Arial"/>
        <family val="2"/>
      </rPr>
      <t>Comp Time Beginnng Balance</t>
    </r>
  </si>
  <si>
    <r>
      <t xml:space="preserve">     </t>
    </r>
    <r>
      <rPr>
        <sz val="10"/>
        <rFont val="Calibri"/>
        <family val="2"/>
      </rPr>
      <t>●</t>
    </r>
    <r>
      <rPr>
        <sz val="10"/>
        <rFont val="Arial"/>
        <family val="2"/>
      </rPr>
      <t xml:space="preserve">   If you are a new employee, you should select the reporting month in which you started employment.</t>
    </r>
  </si>
  <si>
    <r>
      <t xml:space="preserve">     </t>
    </r>
    <r>
      <rPr>
        <sz val="10"/>
        <rFont val="Calibri"/>
        <family val="2"/>
      </rPr>
      <t>●</t>
    </r>
    <r>
      <rPr>
        <sz val="10"/>
        <rFont val="Arial"/>
        <family val="2"/>
      </rPr>
      <t xml:space="preserve">   If you are a continuing employee and starting the new calendar year, you should select January.</t>
    </r>
  </si>
  <si>
    <r>
      <t xml:space="preserve">     </t>
    </r>
    <r>
      <rPr>
        <sz val="10"/>
        <rFont val="Calibri"/>
        <family val="2"/>
      </rPr>
      <t>●</t>
    </r>
    <r>
      <rPr>
        <sz val="10"/>
        <rFont val="Arial"/>
        <family val="2"/>
      </rPr>
      <t xml:space="preserve">  On the left side column under Other, e</t>
    </r>
    <r>
      <rPr>
        <sz val="10"/>
        <rFont val="Arial"/>
        <family val="2"/>
      </rPr>
      <t>nter the number of hours to be charged to the selected leave option.</t>
    </r>
  </si>
  <si>
    <t>*Unused CT</t>
  </si>
  <si>
    <t>CT @ 1+1/2 (actual)</t>
  </si>
  <si>
    <t>CT @ 1.0 (actual)</t>
  </si>
  <si>
    <t>CT Used this period</t>
  </si>
  <si>
    <t>AU to Makeup</t>
  </si>
  <si>
    <t>AM Made Up</t>
  </si>
  <si>
    <t>Remaining AU</t>
  </si>
  <si>
    <t>Adverse Weather Beginning Balance</t>
  </si>
  <si>
    <t>AU Used</t>
  </si>
  <si>
    <t xml:space="preserve">     weather makeup hours carrying over to the new year, you must enter those adverse weather makeup</t>
  </si>
  <si>
    <t xml:space="preserve">     the timesheets Department Record – Adverse Weather (AU to Makeup).  Otherwise, if you have no</t>
  </si>
  <si>
    <t xml:space="preserve">     adverse weather makeup hours to carry forward, leave this field blank.</t>
  </si>
  <si>
    <t xml:space="preserve">3.  If you are a continuing employee from the previous calendar year and you have remaining adverse </t>
  </si>
  <si>
    <t>4.  Now you are ready to start recording and reporting your time.</t>
  </si>
  <si>
    <t>5.  Use the tab at the bottom of the page to select the appropriate starting month for time reporting.  The pay month,</t>
  </si>
  <si>
    <r>
      <t xml:space="preserve">6.  To use the </t>
    </r>
    <r>
      <rPr>
        <b/>
        <sz val="10"/>
        <rFont val="Arial"/>
        <family val="2"/>
      </rPr>
      <t>"Other"</t>
    </r>
    <r>
      <rPr>
        <sz val="10"/>
        <rFont val="Arial"/>
        <family val="2"/>
      </rPr>
      <t xml:space="preserve"> drop down column functions on the timesheet, follow the below instructions:</t>
    </r>
  </si>
  <si>
    <t xml:space="preserve">     ●  On the right side column under Other, hoover over the word OTHER to see available leave option.  Then select the appropriate</t>
  </si>
  <si>
    <t xml:space="preserve">         leave abbreviation in the column beside the listed number of hours.</t>
  </si>
  <si>
    <t>Enter hours missed from work when serving jury dutyor when subpoenaed as a witness.  The employee must inform the supervisor when the duty is scheduled and the expected duration. Civil Leave hours entered on the timesheet are for departmental tracking purposes only and will not be entered via time entry in Banner.</t>
  </si>
  <si>
    <t>Enter hours received when the university is closed for observance of a holiday.  Hours entered should not be for holiday premium pay.  Holiday (PAID) hours entered on the timesheet are for departmental tracking purposes only and will not be entered via time entry in Banner.</t>
  </si>
  <si>
    <t>Enter hours as specified available for leave under the Military policy. Refer to full policy guidelines for limitations of available time for the different types of uniformed services. Military Leave hours entered on the timesheet are for departmental tracking purposes only to ensure compliance with policy guidelines and will not be entered via time entry in Banner.</t>
  </si>
  <si>
    <t>Comp Time Record</t>
  </si>
  <si>
    <t>EC</t>
  </si>
  <si>
    <t>Emergency Closing</t>
  </si>
  <si>
    <t>Emergency Closure</t>
  </si>
  <si>
    <t>CU</t>
  </si>
  <si>
    <t>Report Extra Time</t>
  </si>
  <si>
    <t>Hours Worked</t>
  </si>
  <si>
    <r>
      <t xml:space="preserve">     hours in the </t>
    </r>
    <r>
      <rPr>
        <b/>
        <sz val="10"/>
        <rFont val="Arial"/>
        <family val="2"/>
      </rPr>
      <t>Adverse Weather Beginning Balance</t>
    </r>
    <r>
      <rPr>
        <sz val="10"/>
        <rFont val="Arial"/>
        <family val="2"/>
      </rPr>
      <t xml:space="preserve"> field for the new year.  This field will pre-populate in</t>
    </r>
  </si>
  <si>
    <t>supervisor or department timekeeper.</t>
  </si>
  <si>
    <t>Enter the total number of hours for each day subject to oncall.  Oncall is only applicable for employee's designated as oncall by your department (position).  Oncall hours should not be included in the regular or callback hours worked time sheet fields.</t>
  </si>
  <si>
    <r>
      <t xml:space="preserve">Enter the actual number of hours physically worked on a university holiday.  Holiday premium pay is only applicable for actual hours worked on a university holiday.  </t>
    </r>
    <r>
      <rPr>
        <sz val="10"/>
        <color rgb="FF0000CC"/>
        <rFont val="Arial"/>
        <family val="2"/>
      </rPr>
      <t>Note: If you physically worked on a scheduled university holiday, in addition to, holiday premium pay, you also receive compensatory time for hours worked, up to 8 maximum hours.  Enter the number of compensatory hours, up to 8 hours, in the Report Extra Time column - Comp field.</t>
    </r>
  </si>
  <si>
    <t>Enter hours for lost time from work due to an adverse weather event for which the employee received regular pay and approval to make-up missed time within 90-days from the adverse weather event date.</t>
  </si>
  <si>
    <r>
      <t xml:space="preserve">Enter hours worked as makeup for paid Adverse Weather Used (AU) compensation received during an adverse weather event.  An employee with supervisor approval to makeup missed time from work due to an adverse weather event must track and report hours worked as made up within 90 days from the date of the adverse weather event.  If not made up within 90 days, the employee must charge vacation or bonus leave or enter hours for adverse weather leave without pay.  </t>
    </r>
    <r>
      <rPr>
        <sz val="10"/>
        <color rgb="FF0000CC"/>
        <rFont val="Arial"/>
        <family val="2"/>
      </rPr>
      <t>Adverse weather makeup hours cannot be worked during a work week that will create an overtime instance or situation.</t>
    </r>
  </si>
  <si>
    <t>Enter hours to be deducted from your payroll due to the inability to makeup Adverse Weather Used (AU) within the 90 day period from the adverse weather event date. Reminder, you can elect to dock the adverse weather hours not made up in place of charging your accrued vacation or bonus leave.</t>
  </si>
  <si>
    <r>
      <rPr>
        <b/>
        <sz val="10"/>
        <color theme="1"/>
        <rFont val="Arial"/>
        <family val="2"/>
      </rPr>
      <t>Emergency Closing (Condition C) Guidelines</t>
    </r>
    <r>
      <rPr>
        <sz val="10"/>
        <color theme="1"/>
        <rFont val="Arial"/>
        <family val="2"/>
      </rPr>
      <t xml:space="preserve">
• Employees who are not required to work at an alternate site or as an Mandatory Employee shall not be required to charge accrued compensatory time, leave or make up the time during an emergency closing event/Condition C.  
• </t>
    </r>
    <r>
      <rPr>
        <b/>
        <sz val="10"/>
        <color theme="1"/>
        <rFont val="Arial"/>
        <family val="2"/>
      </rPr>
      <t>Non-Mandatory Employees</t>
    </r>
    <r>
      <rPr>
        <sz val="10"/>
        <color theme="1"/>
        <rFont val="Arial"/>
        <family val="2"/>
      </rPr>
      <t xml:space="preserve"> who are reassigned to a different work location to avoid work stoppage or who are approved to work under alternative work arrangements, shall be paid for his/her regular salary for all hours worked but will not be granted emergency time off (ETO). </t>
    </r>
    <r>
      <rPr>
        <b/>
        <sz val="10"/>
        <color theme="1"/>
        <rFont val="Arial"/>
        <family val="2"/>
      </rPr>
      <t xml:space="preserve"> This means the employee will code these hours as regular hours worked on the timesheet.</t>
    </r>
    <r>
      <rPr>
        <sz val="10"/>
        <color theme="1"/>
        <rFont val="Arial"/>
        <family val="2"/>
      </rPr>
      <t xml:space="preserve">
• </t>
    </r>
    <r>
      <rPr>
        <b/>
        <sz val="10"/>
        <color theme="1"/>
        <rFont val="Arial"/>
        <family val="2"/>
      </rPr>
      <t xml:space="preserve">A Mandatory Employee </t>
    </r>
    <r>
      <rPr>
        <sz val="10"/>
        <color theme="1"/>
        <rFont val="Arial"/>
        <family val="2"/>
      </rPr>
      <t xml:space="preserve">required to work during the emergency shall be granted ETO on an hour for hour basis for all hours worked. </t>
    </r>
    <r>
      <rPr>
        <b/>
        <sz val="10"/>
        <color theme="1"/>
        <rFont val="Arial"/>
        <family val="2"/>
      </rPr>
      <t xml:space="preserve"> ETO hours worked should be coded on the timesheet as compensatory time at straight time.</t>
    </r>
    <r>
      <rPr>
        <sz val="10"/>
        <color theme="1"/>
        <rFont val="Arial"/>
        <family val="2"/>
      </rPr>
      <t xml:space="preserve">
   • This time must be used within 12 months of it being awarded.
   • It should be used after compensatory time off, but must be used before vacation, bonus or sick leave.
   • ETO not taken within 12 months is lost.
   • ETO is not paid out upon separation and does not transfer to another State agency.
</t>
    </r>
  </si>
  <si>
    <t>Enter work time loss due to suspension of services due to an emergency closing event at the University.  This code is used only when a Non-Mandatory Employee is not required to report to work due to the closing of the University for an emergency occurrence.  Hours entered under this code will not be entered for time entry processing.  Refer below for additional guidelines related to accounting for time during an emergency closing event.</t>
  </si>
  <si>
    <t>Holiday</t>
  </si>
  <si>
    <t>Date Observed</t>
  </si>
  <si>
    <t>New Year's Day</t>
  </si>
  <si>
    <t>Spring Holiday</t>
  </si>
  <si>
    <t>Memorial Day</t>
  </si>
  <si>
    <t>Independence Day</t>
  </si>
  <si>
    <t>Labor Day</t>
  </si>
  <si>
    <t>Thanksgiving Holiday</t>
  </si>
  <si>
    <t>Winter Holiday</t>
  </si>
  <si>
    <t>Employees may use accrued vacation time, bonus leave, compensatory time or leave without pay to cover the one day the University is closed. Employees who have no accrued leave time may make up the time with supervisory approval.</t>
  </si>
  <si>
    <t>Employees may wish to use vacation time to attend religious services on days other than scheduled holidays. Department heads are strongly encouraged to accommodate such requests by arranging employees' work schedules so that they may use vacation time for religious observances. Only in cases of business necessity or emergency should leave requests for religious reasons be denied.</t>
  </si>
  <si>
    <t>Employees who are required to work on scheduled holidays shall be given, in addition to their regular salary, premium pay equal to one-half of their regular straight time rate for hours on these days, and shall be given equivalent time off on a date approved by the department head.</t>
  </si>
  <si>
    <r>
      <rPr>
        <b/>
        <sz val="10"/>
        <rFont val="Arial"/>
        <family val="2"/>
      </rPr>
      <t xml:space="preserve">Managing Work Time Lost Due to Adverse Weather (Condition A or B) Guidelines
</t>
    </r>
    <r>
      <rPr>
        <sz val="10"/>
        <rFont val="Arial"/>
        <family val="2"/>
      </rPr>
      <t>UNC-Greensboro non-mandatory employees are under the UNC System policy for Adverse Weather and Emergency Closing effective January 1, 2016.  Under the guidance of the named policy, UNCG has opted to offer non-mandatory employees the opportunity to make-up time lost from work during an Adverse Weather - Condition A or B event.  Non-mandatory employees must work in collaboration with his or her supervisor to acquire an approved schedule for make-up time to be completed in a period up to 90 days from the date of the event.
• Employees with sufficient accrued compensatory time to cover the adverse weather absence are not eligible to make up the adverse weather time or charge Vacation (V) or Bonus Leave (BL).
• Must make up adverse weather hours used within 90 calendar days from the adverse weather date of occurrence.
• Must make up adverse weather hours used during a work week that does not create an overtime instance or situation.
• Adverse Weather Used (AU) hours that are not made up within 90 calendar days from the adverse weather date of occurrence, must be charged as vacation leave or bonus leave or adverse weather dock pay in the next available payroll (leave reporting period after 90 day expiration period). 
• Supervisors are responsible to ensure employees make up adverse weather hours used within 90 days from the event date.  Otherwise, ensure the employee charges the appropriate leave or dock hours from their next immediate payroll.
• Employees who are on prearranged vacation leave or sick leave will charge leave to the appropriate account with no provision for make-up time.
• Employees who volunteer to make up time on a holiday will not receive Holiday Premium Pay (HP) or equal time off with pay.  Supervisors must approve working on a holiday to make up adverse weather time.</t>
    </r>
  </si>
  <si>
    <t xml:space="preserve">Spiro </t>
  </si>
  <si>
    <r>
      <t>Enter all hours worked for the day.  </t>
    </r>
    <r>
      <rPr>
        <b/>
        <sz val="10"/>
        <rFont val="Arial"/>
        <family val="2"/>
      </rPr>
      <t>Note: The timesheet does not manually calculate and populate the Comp (C) and/or Overtime (OT) fields under the Report Extra Time column.  As the employee, you must enter any additional hours worked under the Report Extra Time column as Comp or paid Overtime that is applicable to be counted as extra time worked under the Fair Labor Standard Act regulations (FLSA) </t>
    </r>
    <r>
      <rPr>
        <b/>
        <u/>
        <sz val="10"/>
        <rFont val="Arial"/>
        <family val="2"/>
      </rPr>
      <t>after you first satisfy your regularly scheduled hours for the workweek</t>
    </r>
    <r>
      <rPr>
        <b/>
        <sz val="10"/>
        <rFont val="Arial"/>
        <family val="2"/>
      </rPr>
      <t>. </t>
    </r>
    <r>
      <rPr>
        <sz val="10"/>
        <rFont val="Arial"/>
        <family val="2"/>
      </rPr>
      <t xml:space="preserve"> Refer to compensatory hours net and overtime earned for further guidance on when it is applicable to document hours under the Report Extra Time columns.</t>
    </r>
  </si>
  <si>
    <t>Enter all shift hours worked for the day.  If hours worked are for shift pay, do not enter hours under regular hours worked.  Note: Employees subject to shift pay are in designated positions with a work schedule in UNCG's zone hours of 3:00pm through 7:00am.  A designated shift employee's work schedule should include at least 4 hours of regular work time during the zone hours to qualify for shift premium pay.  Employees that work a weekend shift beginning third shift on Friday to third shift on Sunday are subject to record hours worked as shift premium pay. </t>
  </si>
  <si>
    <r>
      <t>Enter number of hours worked that exceed regularly scheduled workweek hours. </t>
    </r>
    <r>
      <rPr>
        <b/>
        <sz val="10"/>
        <rFont val="Arial"/>
        <family val="2"/>
      </rPr>
      <t> As applicable, additional hours worked for accrued compensatory time (C) can be documented on a daily basis.  However, you must adjust the hours entered under the Report Extra Time column for compensatory time (C) when you fail to physically work hours that first satisfies your regularly scheduled hours for the workweek.</t>
    </r>
    <r>
      <rPr>
        <sz val="10"/>
        <rFont val="Arial"/>
        <family val="2"/>
      </rPr>
      <t>  Note:  Compensatory time is not earned on a daily basis; but based on the total number of hours that exceed your regularly scheduled workweek hours.  Under the Fair Labor Standard Act (FLSA) regulations, you do not earn credit for overtime at straight-time or at time and a half until after you exceed your required hours of work within the established workweek.</t>
    </r>
  </si>
  <si>
    <r>
      <t>Enter number of overtime hours approved to be paid.  You must have supervisor or department approval for paid overtime. </t>
    </r>
    <r>
      <rPr>
        <b/>
        <sz val="10"/>
        <rFont val="Arial"/>
        <family val="2"/>
      </rPr>
      <t> As applicable, additional hours worked for paid overtime (OT) can be documented on a daily basis.  However, you must adjust the hours entered under the Report Extra Time column for overtime (OT) when you fail to physically work hours that first satisfies your regularly scheduled hours for the workweek.</t>
    </r>
    <r>
      <rPr>
        <sz val="10"/>
        <rFont val="Arial"/>
        <family val="2"/>
      </rPr>
      <t>  Note: Overtime is not earned on a daily basis; but based on the total number of hours that exceed your regularly scheduled workweek hours.  Under the Fair Labor Standard Act (FLSA) regulations, you do not earn credit for overtime at straight-time or at time and a half until after you exceed your required hours of work within the established workweek.</t>
    </r>
  </si>
  <si>
    <t>Enter number of available compensatory hours to be used for scheduled and/or unscheduled time off.  Note: During an adverse weather event (Code A or Code B situation), accrued compensatory hours must first be exhausted for time missed from work prior to approval to makeup time missed or the ability to charge accrued vacation (V) or bonus (BL) leave or election to dock pay as adverse weather leave without pay (AWLW).</t>
  </si>
  <si>
    <t>DR</t>
  </si>
  <si>
    <t>Disaster Relief</t>
  </si>
  <si>
    <t>https://hrs.uncg.edu/Policies/</t>
  </si>
  <si>
    <t>For full disclosure of leave policies eligibility, benefits and conditions for use, please visit UNCG Leave Policies web page at https://hrs.uncg.edu/Policies/</t>
  </si>
  <si>
    <t>Hours for this time entry period qualify for FMLA Leave</t>
  </si>
  <si>
    <t>SALB</t>
  </si>
  <si>
    <t>Spec Annual Leav Bonus FY18-19</t>
  </si>
  <si>
    <t>The 2019 Appropriations Act has granted eligible employees a one-time 40 hours (five (5) days) of Special Annual Leave Bonus (pro-rated for eligible part-time employees). Special Annual Leave Balance hours do not expire (except upon separation or retirement) and can be used before comp time but cannot be donated as Voluntary Shared Leave.  Upon separation the SALB will not be paid out. NOTE: At the end of the calendar year, any use of the SALB during that year will reduce any vacation hours in excess of 240 hours by the number of SALB hours that were used.</t>
  </si>
  <si>
    <t>Martin Luther King Jr's Birthday</t>
  </si>
  <si>
    <t>**University Closed</t>
  </si>
  <si>
    <t>Corrections</t>
  </si>
  <si>
    <t>** Employees may use accrued vacation time, bonus leave, compensatory time or leave without pay to cover the day(s) the University is closed. Employees who have no accrued leave time may make up the time with supervisory approval. An employee must exhaust all accumulated vacation/bonus leave before going on leave without pay for the purpose of vacation.</t>
  </si>
  <si>
    <t>https://myapps.northcarolina.edu/hr/benefits-leave/leave-benefits/</t>
  </si>
  <si>
    <t>P181</t>
  </si>
  <si>
    <t>P182</t>
  </si>
  <si>
    <t>Paid Parental Recuperation Lv</t>
  </si>
  <si>
    <t>Paid Parental Bonding Leave</t>
  </si>
  <si>
    <t>Enter any time taken to be recorded as Paid Parental Leave for recuperation period.  All PPL arrangements must be in writing via approved request forms and supporting documentation as outlined in the UNC System Office Paid Parental Leave Policy (pdf).   In addition, please send a copy of the timesheet for that month to the Benefits Office (askbenefits@uncg.edu)</t>
  </si>
  <si>
    <t>Enter any time taken to be recorded as Paid Parental Leave for bonding period.  All PPL arrangements must be in writing via approved request forms and supporting documentation as outlined in the UNC System Office Paid Parental Leave Policy (pdf).   In addition, please send a copy of the timesheet for that month to the Benefits Office (askbenefits@uncg.edu)</t>
  </si>
  <si>
    <t>Paid Parental Leave Bonding</t>
  </si>
  <si>
    <t>Other Hours Worked Codes</t>
  </si>
  <si>
    <t>Disaster Releif</t>
  </si>
  <si>
    <t>Reg</t>
  </si>
  <si>
    <t>Spec Ann Leav Bonus FY18-19</t>
  </si>
  <si>
    <t>Paid Parental Leave Recup</t>
  </si>
  <si>
    <t>Combined total must match total on PHATIME and PHIETIM</t>
  </si>
  <si>
    <t>Call Back at 1.5</t>
  </si>
  <si>
    <t>Call Back at 1.0</t>
  </si>
  <si>
    <t>Remaining CT</t>
  </si>
  <si>
    <t>Permanent part-time employees receive holidays on a prorated basis. Temporary employees are not eligible for paid holidays. Please direct any questions you may have regarding holiday leave to HR Operations, extension 45009.</t>
  </si>
  <si>
    <t>415</t>
  </si>
  <si>
    <t>417</t>
  </si>
  <si>
    <t>POBS</t>
  </si>
  <si>
    <t>Personal Observance Lv</t>
  </si>
  <si>
    <t>Eligible employees may use this time to observe a single day of personal significance, which includes, but is not limited to, days of cultural orreligious importance. Leave must be used in one work shift. Employees will receive the leave annually and leave that is not taken will expire at the end of the calendar year.</t>
  </si>
  <si>
    <t>Personal Observance Leave</t>
  </si>
  <si>
    <t>Hrs, per wk:</t>
  </si>
  <si>
    <t>January (2025)</t>
  </si>
  <si>
    <t>February (2025)</t>
  </si>
  <si>
    <t>March (2025)</t>
  </si>
  <si>
    <t>April (2025)</t>
  </si>
  <si>
    <t>May (2025)</t>
  </si>
  <si>
    <t>June (2025)</t>
  </si>
  <si>
    <t>July (2025)</t>
  </si>
  <si>
    <t>August (2025)</t>
  </si>
  <si>
    <t>September (2025)</t>
  </si>
  <si>
    <t>October (2025)</t>
  </si>
  <si>
    <t>November (2025)</t>
  </si>
  <si>
    <t>December (2025)</t>
  </si>
  <si>
    <t>*****    Last Timesheet Update : 11/11/4  *****</t>
  </si>
  <si>
    <t>v. 1.0</t>
  </si>
  <si>
    <t>New Timesheet for Calendar Year 2025</t>
  </si>
  <si>
    <t>Wednesday, January 1</t>
  </si>
  <si>
    <t>Monday, January 20</t>
  </si>
  <si>
    <t>Friday, April 18</t>
  </si>
  <si>
    <t>Monday, May 26</t>
  </si>
  <si>
    <t>Friday, July 4</t>
  </si>
  <si>
    <t>Monday, September 1</t>
  </si>
  <si>
    <t>Thursday &amp; Friday, November 27, 28</t>
  </si>
  <si>
    <t>Tuesday &amp; Wednesday, December 30 and 31</t>
  </si>
  <si>
    <t>Regarding the scheduled holidays for the year 2025:</t>
  </si>
  <si>
    <t>Wednesday - Monday, December 24 - 29*</t>
  </si>
  <si>
    <t>*G S126-4(5) Requires the University to note what day is observed in lieu of Veteran's Day, December 29th is that day.</t>
  </si>
  <si>
    <t>Calendar Year Holidays 2025</t>
  </si>
  <si>
    <t>Non-Exempt Time Sheet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</si>
</sst>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m/d/yy;@"/>
    <numFmt numFmtId="166" formatCode="m/d"/>
  </numFmts>
  <fonts count="41">
    <font>
      <sz val="10"/>
      <name val="Arial"/>
    </font>
    <font>
      <sz val="10"/>
      <name val="Arial"/>
      <family val="2"/>
    </font>
    <font>
      <sz val="10"/>
      <name val="Geneva"/>
    </font>
    <font>
      <sz val="8"/>
      <name val="Arial"/>
      <family val="2"/>
    </font>
    <font>
      <b/>
      <sz val="10"/>
      <name val="Geneva"/>
    </font>
    <font>
      <sz val="10"/>
      <color indexed="12"/>
      <name val="Geneva"/>
    </font>
    <font>
      <b/>
      <sz val="10"/>
      <color indexed="10"/>
      <name val="Geneva"/>
    </font>
    <font>
      <b/>
      <sz val="10"/>
      <name val="Arial"/>
      <family val="2"/>
    </font>
    <font>
      <sz val="10"/>
      <color indexed="10"/>
      <name val="Arial"/>
      <family val="2"/>
    </font>
    <font>
      <b/>
      <sz val="10"/>
      <color indexed="10"/>
      <name val="Arial"/>
      <family val="2"/>
    </font>
    <font>
      <sz val="9"/>
      <color indexed="81"/>
      <name val="Tahoma"/>
      <family val="2"/>
    </font>
    <font>
      <b/>
      <sz val="9"/>
      <color indexed="81"/>
      <name val="Tahoma"/>
      <family val="2"/>
    </font>
    <font>
      <b/>
      <sz val="9"/>
      <name val="Geneva"/>
    </font>
    <font>
      <sz val="16"/>
      <name val="Arial"/>
      <family val="2"/>
    </font>
    <font>
      <u/>
      <sz val="10"/>
      <name val="Arial"/>
      <family val="2"/>
    </font>
    <font>
      <b/>
      <sz val="12"/>
      <name val="Arial"/>
      <family val="2"/>
    </font>
    <font>
      <b/>
      <sz val="16"/>
      <name val="Arial"/>
      <family val="2"/>
    </font>
    <font>
      <sz val="10"/>
      <name val="Calibri"/>
      <family val="2"/>
    </font>
    <font>
      <sz val="11"/>
      <name val="Arial"/>
      <family val="2"/>
    </font>
    <font>
      <u/>
      <sz val="10"/>
      <color theme="10"/>
      <name val="Arial"/>
      <family val="2"/>
    </font>
    <font>
      <sz val="10"/>
      <color theme="0" tint="-0.249977111117893"/>
      <name val="Geneva"/>
    </font>
    <font>
      <b/>
      <sz val="10"/>
      <color rgb="FFFF0000"/>
      <name val="Arial"/>
      <family val="2"/>
    </font>
    <font>
      <sz val="10"/>
      <color rgb="FFFF0000"/>
      <name val="Geneva"/>
    </font>
    <font>
      <sz val="10"/>
      <color rgb="FF222222"/>
      <name val="Arial"/>
      <family val="2"/>
    </font>
    <font>
      <sz val="10"/>
      <color theme="1"/>
      <name val="Arial"/>
      <family val="2"/>
    </font>
    <font>
      <b/>
      <sz val="10"/>
      <color theme="1"/>
      <name val="Arial"/>
      <family val="2"/>
    </font>
    <font>
      <b/>
      <sz val="10"/>
      <color rgb="FF0066FF"/>
      <name val="Arial"/>
      <family val="2"/>
    </font>
    <font>
      <sz val="10"/>
      <color rgb="FF0000CC"/>
      <name val="Arial"/>
      <family val="2"/>
    </font>
    <font>
      <b/>
      <sz val="9"/>
      <color rgb="FFFFFFFF"/>
      <name val="Arial"/>
      <family val="2"/>
    </font>
    <font>
      <sz val="9"/>
      <color rgb="FF333333"/>
      <name val="Arial"/>
      <family val="2"/>
    </font>
    <font>
      <b/>
      <sz val="9"/>
      <color rgb="FF333333"/>
      <name val="Arial"/>
      <family val="2"/>
    </font>
    <font>
      <sz val="8"/>
      <color rgb="FF333333"/>
      <name val="Arial"/>
      <family val="2"/>
    </font>
    <font>
      <b/>
      <i/>
      <sz val="12"/>
      <color rgb="FFC00000"/>
      <name val="Arial"/>
      <family val="2"/>
    </font>
    <font>
      <b/>
      <u/>
      <sz val="10"/>
      <name val="Arial"/>
      <family val="2"/>
    </font>
    <font>
      <sz val="12"/>
      <name val="Arial"/>
      <family val="2"/>
    </font>
    <font>
      <b/>
      <sz val="11"/>
      <name val="Arial"/>
      <family val="2"/>
    </font>
    <font>
      <sz val="11"/>
      <name val="Geneva"/>
    </font>
    <font>
      <sz val="11"/>
      <color theme="0" tint="-0.249977111117893"/>
      <name val="Geneva"/>
    </font>
    <font>
      <b/>
      <sz val="11"/>
      <name val="Geneva"/>
    </font>
    <font>
      <sz val="11"/>
      <color theme="0" tint="-0.34998626667073579"/>
      <name val="Geneva"/>
    </font>
    <font>
      <b/>
      <sz val="16"/>
      <color rgb="FFFF0000"/>
      <name val="Geneva"/>
    </font>
  </fonts>
  <fills count="1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48546A"/>
        <bgColor indexed="64"/>
      </patternFill>
    </fill>
    <fill>
      <patternFill patternType="solid">
        <fgColor rgb="FFE6E8EB"/>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42"/>
        <bgColor indexed="64"/>
      </patternFill>
    </fill>
  </fills>
  <borders count="8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style="thin">
        <color indexed="64"/>
      </right>
      <top style="thin">
        <color theme="0" tint="-0.499984740745262"/>
      </top>
      <bottom style="thin">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right/>
      <top/>
      <bottom style="thin">
        <color theme="0" tint="-0.34998626667073579"/>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top style="thin">
        <color theme="0" tint="-0.499984740745262"/>
      </top>
      <bottom/>
      <diagonal/>
    </border>
    <border>
      <left style="thin">
        <color theme="0" tint="-0.499984740745262"/>
      </left>
      <right style="thin">
        <color indexed="64"/>
      </right>
      <top style="thin">
        <color theme="0" tint="-0.499984740745262"/>
      </top>
      <bottom/>
      <diagonal/>
    </border>
  </borders>
  <cellStyleXfs count="4">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2" fillId="0" borderId="0"/>
  </cellStyleXfs>
  <cellXfs count="319">
    <xf numFmtId="0" fontId="0" fillId="0" borderId="0" xfId="0"/>
    <xf numFmtId="0" fontId="2" fillId="0" borderId="0" xfId="3"/>
    <xf numFmtId="0" fontId="1" fillId="0" borderId="0" xfId="0" applyFont="1"/>
    <xf numFmtId="2" fontId="2" fillId="0" borderId="0" xfId="3" applyNumberFormat="1"/>
    <xf numFmtId="0" fontId="2" fillId="0" borderId="0" xfId="3" applyAlignment="1">
      <alignment horizontal="centerContinuous"/>
    </xf>
    <xf numFmtId="0" fontId="2" fillId="0" borderId="0" xfId="3" applyAlignment="1">
      <alignment horizontal="right"/>
    </xf>
    <xf numFmtId="0" fontId="4" fillId="0" borderId="0" xfId="3" applyFont="1"/>
    <xf numFmtId="0" fontId="4" fillId="0" borderId="0" xfId="3" applyFont="1" applyAlignment="1">
      <alignment vertical="top"/>
    </xf>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21" fillId="0" borderId="0" xfId="0" applyFont="1"/>
    <xf numFmtId="0" fontId="4" fillId="0" borderId="5" xfId="3" applyFont="1" applyBorder="1" applyAlignment="1" applyProtection="1">
      <alignment horizontal="center"/>
      <protection locked="0"/>
    </xf>
    <xf numFmtId="0" fontId="6" fillId="0" borderId="0" xfId="3" applyFont="1" applyAlignment="1">
      <alignment horizontal="centerContinuous"/>
    </xf>
    <xf numFmtId="0" fontId="22" fillId="0" borderId="0" xfId="3" applyFont="1"/>
    <xf numFmtId="0" fontId="8" fillId="0" borderId="0" xfId="0" applyFont="1"/>
    <xf numFmtId="0" fontId="7" fillId="0" borderId="0" xfId="0" applyFont="1" applyAlignment="1">
      <alignment horizontal="center"/>
    </xf>
    <xf numFmtId="0" fontId="2" fillId="0" borderId="48" xfId="3" applyBorder="1" applyAlignment="1">
      <alignment horizontal="centerContinuous"/>
    </xf>
    <xf numFmtId="0" fontId="2" fillId="0" borderId="48" xfId="3" applyBorder="1"/>
    <xf numFmtId="0" fontId="4" fillId="0" borderId="48" xfId="3" applyFont="1" applyBorder="1" applyAlignment="1">
      <alignment horizontal="center" wrapText="1"/>
    </xf>
    <xf numFmtId="0" fontId="4" fillId="0" borderId="48" xfId="3" applyFont="1" applyBorder="1" applyAlignment="1">
      <alignment horizontal="left" wrapText="1"/>
    </xf>
    <xf numFmtId="166" fontId="2" fillId="0" borderId="48" xfId="0" applyNumberFormat="1" applyFont="1" applyBorder="1"/>
    <xf numFmtId="43" fontId="2" fillId="2" borderId="48" xfId="1" applyFont="1" applyFill="1" applyBorder="1" applyProtection="1">
      <protection locked="0"/>
    </xf>
    <xf numFmtId="43" fontId="2" fillId="3" borderId="48" xfId="1" applyFont="1" applyFill="1" applyBorder="1" applyProtection="1"/>
    <xf numFmtId="0" fontId="2" fillId="0" borderId="48" xfId="3" applyBorder="1" applyAlignment="1">
      <alignment horizontal="center"/>
    </xf>
    <xf numFmtId="2" fontId="2" fillId="4" borderId="48" xfId="3" applyNumberFormat="1" applyFill="1" applyBorder="1"/>
    <xf numFmtId="0" fontId="4" fillId="0" borderId="48" xfId="3" applyFont="1" applyBorder="1" applyAlignment="1">
      <alignment horizontal="centerContinuous"/>
    </xf>
    <xf numFmtId="0" fontId="2" fillId="5" borderId="20" xfId="3" applyFill="1" applyBorder="1" applyAlignment="1">
      <alignment horizontal="centerContinuous"/>
    </xf>
    <xf numFmtId="0" fontId="2" fillId="5" borderId="0" xfId="3" applyFill="1" applyAlignment="1">
      <alignment horizontal="centerContinuous"/>
    </xf>
    <xf numFmtId="0" fontId="2" fillId="5" borderId="0" xfId="3" applyFill="1"/>
    <xf numFmtId="0" fontId="1" fillId="5" borderId="0" xfId="0" applyFont="1" applyFill="1"/>
    <xf numFmtId="0" fontId="1" fillId="5" borderId="20" xfId="0" applyFont="1" applyFill="1" applyBorder="1"/>
    <xf numFmtId="0" fontId="8" fillId="5" borderId="20" xfId="0" applyFont="1" applyFill="1" applyBorder="1"/>
    <xf numFmtId="0" fontId="2" fillId="5" borderId="20" xfId="3" applyFill="1" applyBorder="1"/>
    <xf numFmtId="0" fontId="4" fillId="5" borderId="0" xfId="3" applyFont="1" applyFill="1" applyAlignment="1">
      <alignment horizontal="center"/>
    </xf>
    <xf numFmtId="0" fontId="1" fillId="5" borderId="1" xfId="0" applyFont="1" applyFill="1" applyBorder="1"/>
    <xf numFmtId="0" fontId="1" fillId="5" borderId="2" xfId="0" applyFont="1" applyFill="1" applyBorder="1"/>
    <xf numFmtId="0" fontId="1" fillId="0" borderId="5" xfId="0" applyFont="1" applyBorder="1"/>
    <xf numFmtId="0" fontId="0" fillId="0" borderId="5" xfId="0" applyBorder="1"/>
    <xf numFmtId="0" fontId="4" fillId="3" borderId="5" xfId="3" applyFont="1" applyFill="1" applyBorder="1" applyAlignment="1" applyProtection="1">
      <alignment horizontal="center"/>
      <protection locked="0"/>
    </xf>
    <xf numFmtId="2" fontId="4" fillId="0" borderId="13" xfId="3" applyNumberFormat="1" applyFont="1" applyBorder="1"/>
    <xf numFmtId="2" fontId="2" fillId="0" borderId="16" xfId="3" applyNumberFormat="1" applyBorder="1"/>
    <xf numFmtId="2" fontId="2" fillId="4" borderId="49" xfId="3" applyNumberFormat="1" applyFill="1" applyBorder="1"/>
    <xf numFmtId="2" fontId="2" fillId="4" borderId="50" xfId="3" applyNumberFormat="1" applyFill="1" applyBorder="1"/>
    <xf numFmtId="43" fontId="2" fillId="0" borderId="48" xfId="1" applyFont="1" applyFill="1" applyBorder="1" applyProtection="1">
      <protection locked="0"/>
    </xf>
    <xf numFmtId="43" fontId="2" fillId="0" borderId="49" xfId="1" applyFont="1" applyFill="1" applyBorder="1" applyProtection="1">
      <protection locked="0"/>
    </xf>
    <xf numFmtId="43" fontId="4" fillId="0" borderId="48" xfId="1" applyFont="1" applyFill="1" applyBorder="1" applyProtection="1">
      <protection locked="0"/>
    </xf>
    <xf numFmtId="43" fontId="2" fillId="0" borderId="50" xfId="1" applyFont="1" applyFill="1" applyBorder="1" applyProtection="1">
      <protection locked="0"/>
    </xf>
    <xf numFmtId="0" fontId="19" fillId="0" borderId="0" xfId="2" applyAlignment="1" applyProtection="1">
      <alignment horizontal="center"/>
    </xf>
    <xf numFmtId="0" fontId="5" fillId="0" borderId="0" xfId="3" applyFont="1" applyAlignment="1">
      <alignment horizontal="center"/>
    </xf>
    <xf numFmtId="0" fontId="4" fillId="0" borderId="0" xfId="3" applyFont="1" applyAlignment="1">
      <alignment horizontal="center"/>
    </xf>
    <xf numFmtId="0" fontId="4" fillId="0" borderId="51" xfId="3" applyFont="1" applyBorder="1" applyAlignment="1">
      <alignment horizontal="center" wrapText="1"/>
    </xf>
    <xf numFmtId="43" fontId="2" fillId="0" borderId="51" xfId="1" applyFont="1" applyFill="1" applyBorder="1" applyProtection="1">
      <protection locked="0"/>
    </xf>
    <xf numFmtId="2" fontId="2" fillId="4" borderId="51" xfId="3" applyNumberFormat="1" applyFill="1" applyBorder="1"/>
    <xf numFmtId="0" fontId="0" fillId="0" borderId="18" xfId="0" applyBorder="1"/>
    <xf numFmtId="0" fontId="0" fillId="0" borderId="19" xfId="0" applyBorder="1"/>
    <xf numFmtId="0" fontId="0" fillId="0" borderId="19" xfId="0" applyBorder="1" applyAlignment="1">
      <alignment horizontal="right"/>
    </xf>
    <xf numFmtId="0" fontId="0" fillId="0" borderId="27" xfId="0" applyBorder="1"/>
    <xf numFmtId="0" fontId="0" fillId="0" borderId="20" xfId="0" applyBorder="1"/>
    <xf numFmtId="0" fontId="1" fillId="2" borderId="5" xfId="0" applyFont="1" applyFill="1" applyBorder="1" applyProtection="1">
      <protection locked="0"/>
    </xf>
    <xf numFmtId="0" fontId="0" fillId="0" borderId="29" xfId="0" applyBorder="1"/>
    <xf numFmtId="0" fontId="0" fillId="0" borderId="0" xfId="0" applyAlignment="1">
      <alignment horizontal="right"/>
    </xf>
    <xf numFmtId="0" fontId="0" fillId="2" borderId="5" xfId="0" applyFill="1" applyBorder="1" applyAlignment="1" applyProtection="1">
      <alignment horizontal="left"/>
      <protection locked="0"/>
    </xf>
    <xf numFmtId="0" fontId="0" fillId="0" borderId="0" xfId="0" applyAlignment="1">
      <alignment horizontal="left"/>
    </xf>
    <xf numFmtId="0" fontId="0" fillId="2" borderId="5" xfId="0" applyFill="1" applyBorder="1" applyProtection="1">
      <protection locked="0"/>
    </xf>
    <xf numFmtId="0" fontId="0" fillId="0" borderId="1" xfId="0" applyBorder="1"/>
    <xf numFmtId="0" fontId="0" fillId="0" borderId="2" xfId="0" applyBorder="1"/>
    <xf numFmtId="0" fontId="0" fillId="0" borderId="2" xfId="0" applyBorder="1" applyAlignment="1">
      <alignment horizontal="right"/>
    </xf>
    <xf numFmtId="0" fontId="0" fillId="0" borderId="3" xfId="0" applyBorder="1"/>
    <xf numFmtId="0" fontId="0" fillId="0" borderId="0" xfId="0" applyAlignment="1">
      <alignment horizontal="centerContinuous"/>
    </xf>
    <xf numFmtId="0" fontId="0" fillId="0" borderId="53" xfId="0" applyBorder="1"/>
    <xf numFmtId="0" fontId="0" fillId="0" borderId="54" xfId="0" applyBorder="1"/>
    <xf numFmtId="0" fontId="1" fillId="0" borderId="54" xfId="0" applyFont="1" applyBorder="1"/>
    <xf numFmtId="0" fontId="18" fillId="0" borderId="0" xfId="0" applyFont="1"/>
    <xf numFmtId="0" fontId="0" fillId="0" borderId="55" xfId="0" applyBorder="1"/>
    <xf numFmtId="0" fontId="0" fillId="0" borderId="56" xfId="0" applyBorder="1"/>
    <xf numFmtId="0" fontId="19" fillId="0" borderId="0" xfId="2" applyAlignment="1" applyProtection="1">
      <alignment horizontal="left"/>
    </xf>
    <xf numFmtId="0" fontId="1" fillId="0" borderId="30" xfId="0" applyFont="1" applyBorder="1"/>
    <xf numFmtId="0" fontId="1" fillId="0" borderId="5" xfId="0" applyFont="1" applyBorder="1" applyAlignment="1">
      <alignment horizontal="center"/>
    </xf>
    <xf numFmtId="166" fontId="2" fillId="0" borderId="0" xfId="0" applyNumberFormat="1" applyFont="1"/>
    <xf numFmtId="2" fontId="1" fillId="0" borderId="16" xfId="0" applyNumberFormat="1" applyFont="1" applyBorder="1"/>
    <xf numFmtId="0" fontId="1" fillId="0" borderId="47" xfId="0" applyFont="1" applyBorder="1"/>
    <xf numFmtId="0" fontId="6" fillId="0" borderId="47" xfId="3" applyFont="1" applyBorder="1"/>
    <xf numFmtId="0" fontId="2" fillId="0" borderId="47" xfId="3" applyBorder="1"/>
    <xf numFmtId="0" fontId="14" fillId="0" borderId="0" xfId="0" applyFont="1"/>
    <xf numFmtId="2" fontId="1" fillId="0" borderId="13" xfId="0" applyNumberFormat="1" applyFont="1" applyBorder="1"/>
    <xf numFmtId="2" fontId="20" fillId="0" borderId="66" xfId="3" applyNumberFormat="1" applyFont="1" applyBorder="1"/>
    <xf numFmtId="43" fontId="2" fillId="0" borderId="69" xfId="1" applyFont="1" applyFill="1" applyBorder="1" applyProtection="1">
      <protection locked="0"/>
    </xf>
    <xf numFmtId="43" fontId="4" fillId="0" borderId="50" xfId="1" applyFont="1" applyFill="1" applyBorder="1" applyAlignment="1" applyProtection="1">
      <alignment horizontal="center"/>
      <protection locked="0"/>
    </xf>
    <xf numFmtId="43" fontId="4" fillId="0" borderId="51" xfId="1" applyFont="1" applyFill="1" applyBorder="1" applyAlignment="1" applyProtection="1">
      <alignment horizontal="center"/>
      <protection locked="0"/>
    </xf>
    <xf numFmtId="43" fontId="2" fillId="4" borderId="48" xfId="1" applyFont="1" applyFill="1" applyBorder="1" applyProtection="1"/>
    <xf numFmtId="43" fontId="2" fillId="0" borderId="0" xfId="1" applyFont="1" applyFill="1" applyBorder="1" applyProtection="1">
      <protection locked="0"/>
    </xf>
    <xf numFmtId="43" fontId="4" fillId="0" borderId="0" xfId="1" applyFont="1" applyFill="1" applyBorder="1" applyProtection="1">
      <protection locked="0"/>
    </xf>
    <xf numFmtId="43" fontId="2" fillId="0" borderId="65" xfId="1" applyFont="1" applyFill="1" applyBorder="1" applyProtection="1">
      <protection locked="0"/>
    </xf>
    <xf numFmtId="0" fontId="4" fillId="0" borderId="71" xfId="3" applyFont="1" applyBorder="1" applyAlignment="1">
      <alignment horizontal="center" wrapText="1"/>
    </xf>
    <xf numFmtId="43" fontId="2" fillId="0" borderId="71" xfId="1" applyFont="1" applyFill="1" applyBorder="1" applyProtection="1">
      <protection locked="0"/>
    </xf>
    <xf numFmtId="2" fontId="2" fillId="4" borderId="71" xfId="3" applyNumberFormat="1" applyFill="1" applyBorder="1"/>
    <xf numFmtId="0" fontId="1" fillId="0" borderId="0" xfId="0" applyFont="1" applyAlignment="1">
      <alignment horizontal="right" vertical="center"/>
    </xf>
    <xf numFmtId="0" fontId="7" fillId="0" borderId="54" xfId="0" applyFont="1" applyBorder="1"/>
    <xf numFmtId="0" fontId="28" fillId="14" borderId="0" xfId="0" applyFont="1" applyFill="1" applyAlignment="1">
      <alignment horizontal="center" vertical="center" wrapText="1"/>
    </xf>
    <xf numFmtId="0" fontId="29" fillId="15" borderId="0" xfId="0" applyFont="1" applyFill="1" applyAlignment="1">
      <alignment horizontal="left" vertical="top" wrapText="1"/>
    </xf>
    <xf numFmtId="0" fontId="29" fillId="16" borderId="0" xfId="0" applyFont="1" applyFill="1" applyAlignment="1">
      <alignment horizontal="left" vertical="top" wrapText="1"/>
    </xf>
    <xf numFmtId="0" fontId="30" fillId="15" borderId="0" xfId="0" applyFont="1" applyFill="1" applyAlignment="1">
      <alignment horizontal="left" vertical="top" wrapText="1"/>
    </xf>
    <xf numFmtId="14" fontId="0" fillId="0" borderId="31" xfId="0" applyNumberFormat="1" applyBorder="1"/>
    <xf numFmtId="0" fontId="0" fillId="0" borderId="33" xfId="0" applyBorder="1"/>
    <xf numFmtId="0" fontId="0" fillId="0" borderId="32" xfId="0" applyBorder="1"/>
    <xf numFmtId="0" fontId="0" fillId="0" borderId="0" xfId="0" applyAlignment="1">
      <alignment vertical="top"/>
    </xf>
    <xf numFmtId="0" fontId="1" fillId="0" borderId="52" xfId="0" applyFont="1" applyBorder="1" applyAlignment="1">
      <alignment horizontal="center" vertical="top"/>
    </xf>
    <xf numFmtId="0" fontId="1" fillId="0" borderId="52" xfId="0" applyFont="1" applyBorder="1" applyAlignment="1">
      <alignment vertical="top" wrapText="1"/>
    </xf>
    <xf numFmtId="0" fontId="7" fillId="0" borderId="52" xfId="0" applyFont="1" applyBorder="1" applyAlignment="1">
      <alignment horizontal="center" vertical="top"/>
    </xf>
    <xf numFmtId="0" fontId="1" fillId="7" borderId="52" xfId="0" applyFont="1" applyFill="1" applyBorder="1" applyAlignment="1">
      <alignment vertical="top" wrapText="1"/>
    </xf>
    <xf numFmtId="0" fontId="1" fillId="0" borderId="70" xfId="0" applyFont="1" applyBorder="1" applyAlignment="1">
      <alignment vertical="top" wrapText="1"/>
    </xf>
    <xf numFmtId="0" fontId="23" fillId="0" borderId="5" xfId="0" applyFont="1" applyBorder="1"/>
    <xf numFmtId="0" fontId="7" fillId="0" borderId="0" xfId="0" applyFont="1" applyAlignment="1">
      <alignment horizontal="center" vertical="top"/>
    </xf>
    <xf numFmtId="0" fontId="1" fillId="0" borderId="0" xfId="0" applyFont="1" applyAlignment="1">
      <alignment vertical="top" wrapText="1"/>
    </xf>
    <xf numFmtId="0" fontId="0" fillId="0" borderId="0" xfId="0" applyAlignment="1">
      <alignment vertical="top" wrapText="1"/>
    </xf>
    <xf numFmtId="0" fontId="1" fillId="0" borderId="52" xfId="0" applyFont="1" applyBorder="1" applyAlignment="1">
      <alignment horizontal="left" vertical="top" wrapText="1"/>
    </xf>
    <xf numFmtId="0" fontId="0" fillId="0" borderId="52" xfId="0" applyBorder="1" applyAlignment="1">
      <alignment vertical="top" wrapText="1"/>
    </xf>
    <xf numFmtId="0" fontId="26" fillId="0" borderId="52" xfId="0" applyFont="1" applyBorder="1" applyAlignment="1">
      <alignment horizontal="center" vertical="top"/>
    </xf>
    <xf numFmtId="0" fontId="0" fillId="0" borderId="0" xfId="0" applyAlignment="1">
      <alignment horizontal="center" vertical="top"/>
    </xf>
    <xf numFmtId="0" fontId="19" fillId="0" borderId="0" xfId="2" applyAlignment="1">
      <alignment vertical="top"/>
    </xf>
    <xf numFmtId="0" fontId="1" fillId="0" borderId="32" xfId="0" applyFont="1" applyBorder="1"/>
    <xf numFmtId="0" fontId="7" fillId="0" borderId="52" xfId="0" applyFont="1" applyBorder="1" applyAlignment="1">
      <alignment horizontal="left" vertical="top" wrapText="1"/>
    </xf>
    <xf numFmtId="0" fontId="7" fillId="0" borderId="57"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4" fillId="0" borderId="49" xfId="3" applyFont="1" applyBorder="1" applyAlignment="1">
      <alignment horizontal="center" wrapText="1"/>
    </xf>
    <xf numFmtId="0" fontId="4" fillId="0" borderId="48" xfId="3" applyFont="1" applyBorder="1" applyAlignment="1">
      <alignment horizontal="center"/>
    </xf>
    <xf numFmtId="0" fontId="4" fillId="0" borderId="65" xfId="3" applyFont="1" applyBorder="1" applyAlignment="1">
      <alignment horizontal="center" wrapText="1"/>
    </xf>
    <xf numFmtId="0" fontId="1" fillId="5" borderId="29" xfId="0" applyFont="1" applyFill="1" applyBorder="1"/>
    <xf numFmtId="0" fontId="1" fillId="5" borderId="3" xfId="0" applyFont="1" applyFill="1" applyBorder="1"/>
    <xf numFmtId="164" fontId="36" fillId="0" borderId="8" xfId="3" applyNumberFormat="1" applyFont="1" applyBorder="1" applyAlignment="1">
      <alignment horizontal="centerContinuous"/>
    </xf>
    <xf numFmtId="0" fontId="36" fillId="0" borderId="20" xfId="3" applyFont="1" applyBorder="1"/>
    <xf numFmtId="0" fontId="18" fillId="0" borderId="29" xfId="0" applyFont="1" applyBorder="1"/>
    <xf numFmtId="0" fontId="36" fillId="0" borderId="25" xfId="3" applyFont="1" applyBorder="1" applyAlignment="1">
      <alignment horizontal="center"/>
    </xf>
    <xf numFmtId="2" fontId="37" fillId="0" borderId="25" xfId="3" applyNumberFormat="1" applyFont="1" applyBorder="1" applyAlignment="1">
      <alignment horizontal="center"/>
    </xf>
    <xf numFmtId="0" fontId="36" fillId="0" borderId="26" xfId="3" applyFont="1" applyBorder="1"/>
    <xf numFmtId="164" fontId="36" fillId="0" borderId="43" xfId="3" applyNumberFormat="1" applyFont="1" applyBorder="1" applyAlignment="1">
      <alignment horizontal="right"/>
    </xf>
    <xf numFmtId="0" fontId="38" fillId="0" borderId="44" xfId="3" applyFont="1" applyBorder="1" applyAlignment="1">
      <alignment horizontal="centerContinuous"/>
    </xf>
    <xf numFmtId="2" fontId="37" fillId="0" borderId="44" xfId="3" applyNumberFormat="1" applyFont="1" applyBorder="1"/>
    <xf numFmtId="2" fontId="38" fillId="0" borderId="45" xfId="3" applyNumberFormat="1" applyFont="1" applyBorder="1"/>
    <xf numFmtId="164" fontId="36" fillId="0" borderId="42" xfId="3" applyNumberFormat="1" applyFont="1" applyBorder="1" applyAlignment="1">
      <alignment horizontal="right"/>
    </xf>
    <xf numFmtId="0" fontId="38" fillId="0" borderId="5" xfId="3" applyFont="1" applyBorder="1" applyAlignment="1">
      <alignment horizontal="centerContinuous"/>
    </xf>
    <xf numFmtId="2" fontId="37" fillId="0" borderId="5" xfId="3" applyNumberFormat="1" applyFont="1" applyBorder="1"/>
    <xf numFmtId="2" fontId="38" fillId="0" borderId="16" xfId="3" applyNumberFormat="1" applyFont="1" applyBorder="1"/>
    <xf numFmtId="164" fontId="36" fillId="0" borderId="46" xfId="3" applyNumberFormat="1" applyFont="1" applyBorder="1" applyAlignment="1">
      <alignment horizontal="right"/>
    </xf>
    <xf numFmtId="0" fontId="38" fillId="0" borderId="21" xfId="3" applyFont="1" applyBorder="1" applyAlignment="1">
      <alignment horizontal="centerContinuous"/>
    </xf>
    <xf numFmtId="2" fontId="37" fillId="0" borderId="21" xfId="3" applyNumberFormat="1" applyFont="1" applyBorder="1"/>
    <xf numFmtId="2" fontId="38" fillId="0" borderId="13" xfId="3" applyNumberFormat="1" applyFont="1" applyBorder="1"/>
    <xf numFmtId="0" fontId="36" fillId="0" borderId="42" xfId="3" quotePrefix="1" applyFont="1" applyBorder="1" applyAlignment="1">
      <alignment horizontal="right"/>
    </xf>
    <xf numFmtId="2" fontId="39" fillId="0" borderId="5" xfId="3" applyNumberFormat="1" applyFont="1" applyBorder="1"/>
    <xf numFmtId="164" fontId="36" fillId="6" borderId="46" xfId="3" applyNumberFormat="1" applyFont="1" applyFill="1" applyBorder="1" applyAlignment="1">
      <alignment horizontal="right"/>
    </xf>
    <xf numFmtId="0" fontId="38" fillId="6" borderId="21" xfId="3" applyFont="1" applyFill="1" applyBorder="1" applyAlignment="1">
      <alignment horizontal="center"/>
    </xf>
    <xf numFmtId="0" fontId="38" fillId="6" borderId="13" xfId="3" applyFont="1" applyFill="1" applyBorder="1" applyAlignment="1">
      <alignment horizontal="center"/>
    </xf>
    <xf numFmtId="0" fontId="36" fillId="0" borderId="66" xfId="3" quotePrefix="1" applyFont="1" applyBorder="1" applyAlignment="1">
      <alignment horizontal="right"/>
    </xf>
    <xf numFmtId="0" fontId="38" fillId="0" borderId="24" xfId="3" applyFont="1" applyBorder="1" applyAlignment="1">
      <alignment horizontal="centerContinuous"/>
    </xf>
    <xf numFmtId="2" fontId="37" fillId="0" borderId="24" xfId="3" applyNumberFormat="1" applyFont="1" applyBorder="1"/>
    <xf numFmtId="2" fontId="38" fillId="0" borderId="23" xfId="3" applyNumberFormat="1" applyFont="1" applyBorder="1"/>
    <xf numFmtId="49" fontId="36" fillId="0" borderId="43" xfId="3" applyNumberFormat="1" applyFont="1" applyBorder="1" applyAlignment="1">
      <alignment horizontal="right"/>
    </xf>
    <xf numFmtId="49" fontId="36" fillId="0" borderId="42" xfId="3" applyNumberFormat="1" applyFont="1" applyBorder="1" applyAlignment="1">
      <alignment horizontal="right"/>
    </xf>
    <xf numFmtId="49" fontId="36" fillId="0" borderId="46" xfId="3" applyNumberFormat="1" applyFont="1" applyBorder="1" applyAlignment="1">
      <alignment horizontal="right"/>
    </xf>
    <xf numFmtId="164" fontId="36" fillId="0" borderId="43" xfId="3" quotePrefix="1" applyNumberFormat="1" applyFont="1" applyBorder="1" applyAlignment="1">
      <alignment horizontal="right"/>
    </xf>
    <xf numFmtId="164" fontId="36" fillId="0" borderId="46" xfId="3" quotePrefix="1" applyNumberFormat="1" applyFont="1" applyBorder="1" applyAlignment="1">
      <alignment horizontal="right"/>
    </xf>
    <xf numFmtId="0" fontId="38" fillId="0" borderId="21" xfId="3" applyFont="1" applyBorder="1" applyAlignment="1">
      <alignment horizontal="center"/>
    </xf>
    <xf numFmtId="0" fontId="36" fillId="0" borderId="42" xfId="3" applyFont="1" applyBorder="1" applyAlignment="1">
      <alignment horizontal="right"/>
    </xf>
    <xf numFmtId="0" fontId="38" fillId="0" borderId="5" xfId="3" applyFont="1" applyBorder="1" applyAlignment="1">
      <alignment horizontal="center"/>
    </xf>
    <xf numFmtId="0" fontId="36" fillId="0" borderId="46" xfId="3" applyFont="1" applyBorder="1" applyAlignment="1">
      <alignment horizontal="right"/>
    </xf>
    <xf numFmtId="0" fontId="36" fillId="0" borderId="43" xfId="3" applyFont="1" applyBorder="1" applyAlignment="1">
      <alignment horizontal="right"/>
    </xf>
    <xf numFmtId="0" fontId="38" fillId="0" borderId="44" xfId="3" applyFont="1" applyBorder="1" applyAlignment="1">
      <alignment horizontal="center"/>
    </xf>
    <xf numFmtId="0" fontId="38" fillId="0" borderId="4" xfId="3" applyFont="1" applyBorder="1" applyAlignment="1">
      <alignment horizontal="center"/>
    </xf>
    <xf numFmtId="2" fontId="37" fillId="0" borderId="4" xfId="3" applyNumberFormat="1" applyFont="1" applyBorder="1"/>
    <xf numFmtId="2" fontId="38" fillId="0" borderId="14" xfId="3" applyNumberFormat="1" applyFont="1" applyBorder="1"/>
    <xf numFmtId="2" fontId="39" fillId="0" borderId="21" xfId="3" applyNumberFormat="1" applyFont="1" applyBorder="1"/>
    <xf numFmtId="43" fontId="4" fillId="0" borderId="13" xfId="1" applyFont="1" applyBorder="1" applyProtection="1"/>
    <xf numFmtId="0" fontId="14" fillId="0" borderId="0" xfId="0" applyFont="1" applyAlignment="1">
      <alignment horizontal="right"/>
    </xf>
    <xf numFmtId="0" fontId="14" fillId="0" borderId="0" xfId="0" applyFont="1" applyAlignment="1">
      <alignment horizontal="center"/>
    </xf>
    <xf numFmtId="0" fontId="4" fillId="0" borderId="0" xfId="3" applyFont="1" applyAlignment="1">
      <alignment horizontal="left" wrapText="1"/>
    </xf>
    <xf numFmtId="43" fontId="4" fillId="0" borderId="0" xfId="1" applyFont="1" applyFill="1" applyBorder="1" applyAlignment="1" applyProtection="1">
      <alignment horizontal="center"/>
      <protection locked="0"/>
    </xf>
    <xf numFmtId="0" fontId="4" fillId="0" borderId="0" xfId="3" applyFont="1" applyAlignment="1">
      <alignment horizontal="centerContinuous"/>
    </xf>
    <xf numFmtId="0" fontId="4" fillId="0" borderId="0" xfId="3" applyFont="1" applyAlignment="1">
      <alignment horizontal="center" wrapText="1"/>
    </xf>
    <xf numFmtId="0" fontId="18" fillId="0" borderId="43" xfId="0" quotePrefix="1" applyFont="1" applyBorder="1" applyAlignment="1">
      <alignment horizontal="right"/>
    </xf>
    <xf numFmtId="49" fontId="36" fillId="0" borderId="76" xfId="3" quotePrefix="1" applyNumberFormat="1" applyFont="1" applyBorder="1" applyAlignment="1">
      <alignment horizontal="right"/>
    </xf>
    <xf numFmtId="0" fontId="36" fillId="0" borderId="46" xfId="3" quotePrefix="1" applyFont="1" applyBorder="1" applyAlignment="1">
      <alignment horizontal="right"/>
    </xf>
    <xf numFmtId="0" fontId="18" fillId="0" borderId="42" xfId="0" quotePrefix="1" applyFont="1" applyBorder="1" applyAlignment="1">
      <alignment horizontal="right"/>
    </xf>
    <xf numFmtId="0" fontId="36" fillId="0" borderId="77" xfId="3" applyFont="1" applyBorder="1" applyAlignment="1">
      <alignment horizontal="right"/>
    </xf>
    <xf numFmtId="0" fontId="38" fillId="0" borderId="28" xfId="3" applyFont="1" applyBorder="1" applyAlignment="1">
      <alignment horizontal="center"/>
    </xf>
    <xf numFmtId="0" fontId="4" fillId="0" borderId="78" xfId="3" applyFont="1" applyBorder="1" applyAlignment="1">
      <alignment horizontal="centerContinuous"/>
    </xf>
    <xf numFmtId="0" fontId="2" fillId="0" borderId="78" xfId="3" applyBorder="1" applyAlignment="1">
      <alignment horizontal="centerContinuous"/>
    </xf>
    <xf numFmtId="2" fontId="2" fillId="4" borderId="78" xfId="3" applyNumberFormat="1" applyFill="1" applyBorder="1"/>
    <xf numFmtId="2" fontId="2" fillId="4" borderId="79" xfId="3" applyNumberFormat="1" applyFill="1" applyBorder="1"/>
    <xf numFmtId="2" fontId="2" fillId="4" borderId="80" xfId="3" applyNumberFormat="1" applyFill="1" applyBorder="1"/>
    <xf numFmtId="2" fontId="2" fillId="4" borderId="81" xfId="3" applyNumberFormat="1" applyFill="1" applyBorder="1"/>
    <xf numFmtId="0" fontId="0" fillId="0" borderId="29" xfId="0" applyBorder="1" applyAlignment="1">
      <alignment horizontal="left"/>
    </xf>
    <xf numFmtId="14" fontId="1" fillId="0" borderId="5" xfId="0" applyNumberFormat="1" applyFont="1" applyBorder="1"/>
    <xf numFmtId="14" fontId="1" fillId="0" borderId="32" xfId="0" applyNumberFormat="1" applyFont="1" applyBorder="1"/>
    <xf numFmtId="0" fontId="7" fillId="3" borderId="5" xfId="0" applyFont="1" applyFill="1" applyBorder="1" applyAlignment="1">
      <alignment horizontal="center"/>
    </xf>
    <xf numFmtId="0" fontId="2" fillId="0" borderId="31" xfId="3" applyBorder="1" applyAlignment="1" applyProtection="1">
      <alignment horizontal="center"/>
      <protection locked="0"/>
    </xf>
    <xf numFmtId="0" fontId="2" fillId="0" borderId="32" xfId="3" applyBorder="1" applyAlignment="1" applyProtection="1">
      <alignment horizontal="center"/>
      <protection locked="0"/>
    </xf>
    <xf numFmtId="0" fontId="16" fillId="3" borderId="57" xfId="0" applyFont="1" applyFill="1" applyBorder="1" applyAlignment="1">
      <alignment horizontal="center"/>
    </xf>
    <xf numFmtId="0" fontId="16" fillId="3" borderId="59" xfId="0" applyFont="1" applyFill="1" applyBorder="1" applyAlignment="1">
      <alignment horizontal="center"/>
    </xf>
    <xf numFmtId="0" fontId="32" fillId="18" borderId="57" xfId="0" applyFont="1" applyFill="1" applyBorder="1" applyAlignment="1">
      <alignment horizontal="center" vertical="center"/>
    </xf>
    <xf numFmtId="0" fontId="32" fillId="18" borderId="59" xfId="0" applyFont="1" applyFill="1" applyBorder="1" applyAlignment="1">
      <alignment horizontal="center" vertical="center"/>
    </xf>
    <xf numFmtId="0" fontId="34" fillId="0" borderId="58" xfId="0" applyFont="1" applyBorder="1" applyAlignment="1">
      <alignment horizontal="center"/>
    </xf>
    <xf numFmtId="0" fontId="32" fillId="18" borderId="0" xfId="0" applyFont="1" applyFill="1" applyAlignment="1">
      <alignment horizontal="center" vertical="center"/>
    </xf>
    <xf numFmtId="0" fontId="28" fillId="14" borderId="0" xfId="0" applyFont="1" applyFill="1" applyAlignment="1">
      <alignment horizontal="center" vertical="center" wrapText="1"/>
    </xf>
    <xf numFmtId="0" fontId="29" fillId="15" borderId="0" xfId="0" applyFont="1" applyFill="1" applyAlignment="1">
      <alignment horizontal="left" vertical="top" wrapText="1"/>
    </xf>
    <xf numFmtId="0" fontId="29" fillId="16" borderId="0" xfId="0" applyFont="1" applyFill="1" applyAlignment="1">
      <alignment horizontal="left" vertical="top" wrapText="1"/>
    </xf>
    <xf numFmtId="16" fontId="29" fillId="15" borderId="0" xfId="0" applyNumberFormat="1" applyFont="1" applyFill="1" applyAlignment="1">
      <alignment horizontal="left" vertical="top" wrapText="1"/>
    </xf>
    <xf numFmtId="16" fontId="29" fillId="16" borderId="0" xfId="0" quotePrefix="1" applyNumberFormat="1" applyFont="1" applyFill="1" applyAlignment="1">
      <alignment horizontal="left" vertical="top" wrapText="1"/>
    </xf>
    <xf numFmtId="15" fontId="30" fillId="15" borderId="0" xfId="0" applyNumberFormat="1" applyFont="1" applyFill="1" applyAlignment="1">
      <alignment horizontal="left" vertical="top" wrapText="1"/>
    </xf>
    <xf numFmtId="0" fontId="31" fillId="17" borderId="18" xfId="0" applyFont="1" applyFill="1" applyBorder="1" applyAlignment="1">
      <alignment horizontal="center" wrapText="1"/>
    </xf>
    <xf numFmtId="0" fontId="31" fillId="17" borderId="19" xfId="0" applyFont="1" applyFill="1" applyBorder="1" applyAlignment="1">
      <alignment horizontal="center" wrapText="1"/>
    </xf>
    <xf numFmtId="0" fontId="31" fillId="17" borderId="27" xfId="0" applyFont="1" applyFill="1" applyBorder="1" applyAlignment="1">
      <alignment horizontal="center" wrapText="1"/>
    </xf>
    <xf numFmtId="0" fontId="31" fillId="17" borderId="1" xfId="0" applyFont="1" applyFill="1" applyBorder="1" applyAlignment="1">
      <alignment horizontal="center" wrapText="1"/>
    </xf>
    <xf numFmtId="0" fontId="31" fillId="17" borderId="2" xfId="0" applyFont="1" applyFill="1" applyBorder="1" applyAlignment="1">
      <alignment horizontal="center" wrapText="1"/>
    </xf>
    <xf numFmtId="0" fontId="31" fillId="17" borderId="3" xfId="0" applyFont="1" applyFill="1" applyBorder="1" applyAlignment="1">
      <alignment horizontal="center" wrapText="1"/>
    </xf>
    <xf numFmtId="0" fontId="16" fillId="0" borderId="0" xfId="0" applyFont="1" applyAlignment="1">
      <alignment horizontal="center"/>
    </xf>
    <xf numFmtId="0" fontId="30" fillId="0" borderId="0" xfId="0" applyFont="1" applyAlignment="1">
      <alignment horizontal="center" vertical="center" wrapText="1"/>
    </xf>
    <xf numFmtId="0" fontId="29" fillId="0" borderId="0" xfId="0" applyFont="1" applyAlignment="1">
      <alignment horizontal="left" vertical="center" wrapText="1"/>
    </xf>
    <xf numFmtId="0" fontId="15" fillId="8" borderId="60" xfId="0" applyFont="1" applyFill="1" applyBorder="1" applyAlignment="1">
      <alignment horizontal="center" vertical="top"/>
    </xf>
    <xf numFmtId="0" fontId="15" fillId="8" borderId="61" xfId="0" applyFont="1" applyFill="1" applyBorder="1" applyAlignment="1">
      <alignment horizontal="center" vertical="top"/>
    </xf>
    <xf numFmtId="0" fontId="15" fillId="8" borderId="62" xfId="0" applyFont="1" applyFill="1" applyBorder="1" applyAlignment="1">
      <alignment horizontal="center" vertical="top"/>
    </xf>
    <xf numFmtId="0" fontId="15" fillId="3" borderId="60" xfId="0" applyFont="1" applyFill="1" applyBorder="1" applyAlignment="1">
      <alignment horizontal="center" vertical="top"/>
    </xf>
    <xf numFmtId="0" fontId="15" fillId="3" borderId="61" xfId="0" applyFont="1" applyFill="1" applyBorder="1" applyAlignment="1">
      <alignment horizontal="center" vertical="top"/>
    </xf>
    <xf numFmtId="0" fontId="15" fillId="3" borderId="62" xfId="0" applyFont="1" applyFill="1" applyBorder="1" applyAlignment="1">
      <alignment horizontal="center" vertical="top"/>
    </xf>
    <xf numFmtId="0" fontId="15" fillId="6" borderId="52" xfId="0" applyFont="1" applyFill="1" applyBorder="1" applyAlignment="1">
      <alignment horizontal="center" vertical="top"/>
    </xf>
    <xf numFmtId="0" fontId="21" fillId="0" borderId="0" xfId="0" applyFont="1" applyAlignment="1">
      <alignment horizontal="center" vertical="top"/>
    </xf>
    <xf numFmtId="0" fontId="15" fillId="12" borderId="60" xfId="0" applyFont="1" applyFill="1" applyBorder="1" applyAlignment="1">
      <alignment horizontal="center" vertical="top"/>
    </xf>
    <xf numFmtId="0" fontId="15" fillId="12" borderId="61" xfId="0" applyFont="1" applyFill="1" applyBorder="1" applyAlignment="1">
      <alignment horizontal="center" vertical="top"/>
    </xf>
    <xf numFmtId="0" fontId="15" fillId="12" borderId="62" xfId="0" applyFont="1" applyFill="1" applyBorder="1" applyAlignment="1">
      <alignment horizontal="center" vertical="top"/>
    </xf>
    <xf numFmtId="0" fontId="1" fillId="11" borderId="57" xfId="0" applyFont="1" applyFill="1" applyBorder="1" applyAlignment="1">
      <alignment horizontal="left" vertical="top" wrapText="1"/>
    </xf>
    <xf numFmtId="0" fontId="1" fillId="11" borderId="58" xfId="0" applyFont="1" applyFill="1" applyBorder="1" applyAlignment="1">
      <alignment horizontal="left" vertical="top"/>
    </xf>
    <xf numFmtId="0" fontId="1" fillId="11" borderId="59" xfId="0" applyFont="1" applyFill="1" applyBorder="1" applyAlignment="1">
      <alignment horizontal="left" vertical="top"/>
    </xf>
    <xf numFmtId="0" fontId="24" fillId="13" borderId="55" xfId="0" applyFont="1" applyFill="1" applyBorder="1" applyAlignment="1">
      <alignment horizontal="left" vertical="top" wrapText="1"/>
    </xf>
    <xf numFmtId="0" fontId="24" fillId="13" borderId="75" xfId="0" applyFont="1" applyFill="1" applyBorder="1" applyAlignment="1">
      <alignment horizontal="left" vertical="top" wrapText="1"/>
    </xf>
    <xf numFmtId="0" fontId="24" fillId="13" borderId="56" xfId="0" applyFont="1" applyFill="1" applyBorder="1" applyAlignment="1">
      <alignment horizontal="left" vertical="top" wrapText="1"/>
    </xf>
    <xf numFmtId="0" fontId="13" fillId="3" borderId="5" xfId="0" applyFont="1" applyFill="1" applyBorder="1" applyAlignment="1">
      <alignment horizontal="center"/>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14" fillId="0" borderId="0" xfId="0" applyFont="1" applyAlignment="1">
      <alignment horizontal="right"/>
    </xf>
    <xf numFmtId="0" fontId="14" fillId="0" borderId="0" xfId="0" applyFont="1" applyAlignment="1">
      <alignment horizontal="center"/>
    </xf>
    <xf numFmtId="0" fontId="14" fillId="0" borderId="20" xfId="0" applyFont="1" applyBorder="1" applyAlignment="1">
      <alignment horizontal="right"/>
    </xf>
    <xf numFmtId="0" fontId="4" fillId="0" borderId="2" xfId="3" applyFont="1" applyBorder="1" applyAlignment="1">
      <alignment horizontal="center"/>
    </xf>
    <xf numFmtId="0" fontId="4" fillId="0" borderId="48" xfId="3" applyFont="1" applyBorder="1" applyAlignment="1">
      <alignment horizontal="center"/>
    </xf>
    <xf numFmtId="0" fontId="12" fillId="8" borderId="63" xfId="3" applyFont="1" applyFill="1" applyBorder="1" applyAlignment="1">
      <alignment horizontal="center"/>
    </xf>
    <xf numFmtId="0" fontId="12" fillId="8" borderId="64" xfId="3" applyFont="1" applyFill="1" applyBorder="1" applyAlignment="1">
      <alignment horizontal="center"/>
    </xf>
    <xf numFmtId="0" fontId="12" fillId="8" borderId="65" xfId="3" applyFont="1" applyFill="1" applyBorder="1" applyAlignment="1">
      <alignment horizontal="center"/>
    </xf>
    <xf numFmtId="0" fontId="12" fillId="3" borderId="51" xfId="3" applyFont="1" applyFill="1" applyBorder="1" applyAlignment="1">
      <alignment horizontal="center"/>
    </xf>
    <xf numFmtId="0" fontId="12" fillId="3" borderId="65" xfId="3" applyFont="1" applyFill="1" applyBorder="1" applyAlignment="1">
      <alignment horizontal="center"/>
    </xf>
    <xf numFmtId="0" fontId="12" fillId="10" borderId="51" xfId="3" applyFont="1" applyFill="1" applyBorder="1" applyAlignment="1">
      <alignment horizontal="center"/>
    </xf>
    <xf numFmtId="0" fontId="12" fillId="10" borderId="64" xfId="3" applyFont="1" applyFill="1" applyBorder="1" applyAlignment="1">
      <alignment horizontal="center"/>
    </xf>
    <xf numFmtId="0" fontId="12" fillId="10" borderId="49" xfId="3" applyFont="1" applyFill="1" applyBorder="1" applyAlignment="1">
      <alignment horizontal="center"/>
    </xf>
    <xf numFmtId="0" fontId="12" fillId="9" borderId="72" xfId="3" applyFont="1" applyFill="1" applyBorder="1" applyAlignment="1">
      <alignment horizontal="center"/>
    </xf>
    <xf numFmtId="0" fontId="12" fillId="9" borderId="73" xfId="3" applyFont="1" applyFill="1" applyBorder="1" applyAlignment="1">
      <alignment horizontal="center"/>
    </xf>
    <xf numFmtId="0" fontId="12" fillId="9" borderId="74" xfId="3" applyFont="1" applyFill="1" applyBorder="1" applyAlignment="1">
      <alignment horizontal="center"/>
    </xf>
    <xf numFmtId="0" fontId="2" fillId="0" borderId="31" xfId="3" applyBorder="1" applyAlignment="1">
      <alignment horizontal="center"/>
    </xf>
    <xf numFmtId="0" fontId="2" fillId="0" borderId="33" xfId="3" applyBorder="1" applyAlignment="1">
      <alignment horizontal="center"/>
    </xf>
    <xf numFmtId="0" fontId="2" fillId="0" borderId="32" xfId="3" applyBorder="1" applyAlignment="1">
      <alignment horizontal="center"/>
    </xf>
    <xf numFmtId="0" fontId="6" fillId="0" borderId="42" xfId="3" applyFont="1" applyBorder="1" applyAlignment="1">
      <alignment horizontal="left"/>
    </xf>
    <xf numFmtId="0" fontId="6" fillId="0" borderId="5" xfId="3" applyFont="1" applyBorder="1" applyAlignment="1">
      <alignment horizontal="left"/>
    </xf>
    <xf numFmtId="0" fontId="4" fillId="0" borderId="63" xfId="3" applyFont="1" applyBorder="1" applyAlignment="1">
      <alignment horizontal="center" wrapText="1"/>
    </xf>
    <xf numFmtId="0" fontId="4" fillId="0" borderId="64" xfId="3" applyFont="1" applyBorder="1" applyAlignment="1">
      <alignment horizontal="center" wrapText="1"/>
    </xf>
    <xf numFmtId="0" fontId="4" fillId="0" borderId="49" xfId="3" applyFont="1" applyBorder="1" applyAlignment="1">
      <alignment horizontal="center" wrapText="1"/>
    </xf>
    <xf numFmtId="0" fontId="4" fillId="0" borderId="65" xfId="3" applyFont="1" applyBorder="1" applyAlignment="1">
      <alignment horizontal="center" wrapText="1"/>
    </xf>
    <xf numFmtId="0" fontId="4" fillId="0" borderId="2" xfId="3" applyFont="1" applyBorder="1" applyAlignment="1">
      <alignment horizontal="center" vertical="top"/>
    </xf>
    <xf numFmtId="0" fontId="4" fillId="0" borderId="0" xfId="3" applyFont="1" applyAlignment="1">
      <alignment horizontal="center" vertical="top"/>
    </xf>
    <xf numFmtId="165" fontId="1" fillId="0" borderId="31" xfId="0" applyNumberFormat="1" applyFont="1" applyBorder="1" applyAlignment="1">
      <alignment horizontal="center"/>
    </xf>
    <xf numFmtId="165" fontId="1" fillId="0" borderId="32" xfId="0" applyNumberFormat="1" applyFont="1" applyBorder="1" applyAlignment="1">
      <alignment horizontal="center"/>
    </xf>
    <xf numFmtId="14" fontId="1" fillId="0" borderId="31" xfId="0" applyNumberFormat="1" applyFont="1" applyBorder="1" applyAlignment="1">
      <alignment horizontal="center"/>
    </xf>
    <xf numFmtId="14" fontId="1" fillId="0" borderId="32" xfId="0" applyNumberFormat="1" applyFont="1" applyBorder="1" applyAlignment="1">
      <alignment horizontal="center"/>
    </xf>
    <xf numFmtId="0" fontId="7" fillId="0" borderId="43" xfId="0"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2" fillId="0" borderId="42" xfId="3" applyBorder="1" applyAlignment="1">
      <alignment horizontal="left"/>
    </xf>
    <xf numFmtId="0" fontId="2" fillId="0" borderId="5" xfId="3" applyBorder="1" applyAlignment="1">
      <alignment horizontal="left"/>
    </xf>
    <xf numFmtId="0" fontId="2" fillId="0" borderId="15" xfId="3" applyBorder="1" applyAlignment="1">
      <alignment horizontal="left"/>
    </xf>
    <xf numFmtId="0" fontId="2" fillId="0" borderId="32" xfId="3" applyBorder="1" applyAlignment="1">
      <alignment horizontal="left"/>
    </xf>
    <xf numFmtId="0" fontId="4" fillId="0" borderId="46" xfId="3" applyFont="1" applyBorder="1" applyAlignment="1">
      <alignment horizontal="left"/>
    </xf>
    <xf numFmtId="0" fontId="4" fillId="0" borderId="21" xfId="3" applyFont="1" applyBorder="1" applyAlignment="1">
      <alignment horizontal="left"/>
    </xf>
    <xf numFmtId="0" fontId="2" fillId="0" borderId="17" xfId="3" applyBorder="1" applyAlignment="1">
      <alignment horizontal="left"/>
    </xf>
    <xf numFmtId="0" fontId="2" fillId="0" borderId="38" xfId="3" applyBorder="1" applyAlignment="1">
      <alignment horizontal="left"/>
    </xf>
    <xf numFmtId="0" fontId="35" fillId="0" borderId="39" xfId="0" applyFont="1" applyBorder="1" applyAlignment="1">
      <alignment horizontal="center"/>
    </xf>
    <xf numFmtId="0" fontId="35" fillId="0" borderId="40" xfId="0" applyFont="1" applyBorder="1" applyAlignment="1">
      <alignment horizontal="center"/>
    </xf>
    <xf numFmtId="0" fontId="35" fillId="0" borderId="41" xfId="0" applyFont="1" applyBorder="1" applyAlignment="1">
      <alignment horizontal="center"/>
    </xf>
    <xf numFmtId="0" fontId="36" fillId="0" borderId="67" xfId="3" applyFont="1" applyBorder="1" applyAlignment="1">
      <alignment horizontal="left"/>
    </xf>
    <xf numFmtId="0" fontId="36" fillId="0" borderId="40" xfId="3" applyFont="1" applyBorder="1" applyAlignment="1">
      <alignment horizontal="left"/>
    </xf>
    <xf numFmtId="0" fontId="36" fillId="0" borderId="68" xfId="3" applyFont="1" applyBorder="1" applyAlignment="1">
      <alignment horizontal="left"/>
    </xf>
    <xf numFmtId="0" fontId="36" fillId="6" borderId="36" xfId="3" applyFont="1" applyFill="1" applyBorder="1" applyAlignment="1">
      <alignment horizontal="left"/>
    </xf>
    <xf numFmtId="0" fontId="36" fillId="6" borderId="37" xfId="3" applyFont="1" applyFill="1" applyBorder="1" applyAlignment="1">
      <alignment horizontal="left"/>
    </xf>
    <xf numFmtId="0" fontId="36" fillId="6" borderId="38" xfId="3" applyFont="1" applyFill="1" applyBorder="1" applyAlignment="1">
      <alignment horizontal="left"/>
    </xf>
    <xf numFmtId="0" fontId="36" fillId="0" borderId="31" xfId="3" applyFont="1" applyBorder="1" applyAlignment="1">
      <alignment horizontal="left"/>
    </xf>
    <xf numFmtId="0" fontId="36" fillId="0" borderId="33" xfId="3" applyFont="1" applyBorder="1" applyAlignment="1">
      <alignment horizontal="left"/>
    </xf>
    <xf numFmtId="0" fontId="36" fillId="0" borderId="32" xfId="3" applyFont="1" applyBorder="1" applyAlignment="1">
      <alignment horizontal="left"/>
    </xf>
    <xf numFmtId="0" fontId="36" fillId="0" borderId="36" xfId="3" applyFont="1" applyBorder="1" applyAlignment="1">
      <alignment horizontal="left"/>
    </xf>
    <xf numFmtId="0" fontId="36" fillId="0" borderId="37" xfId="3" applyFont="1" applyBorder="1" applyAlignment="1">
      <alignment horizontal="left"/>
    </xf>
    <xf numFmtId="0" fontId="36" fillId="0" borderId="38" xfId="3" applyFont="1" applyBorder="1" applyAlignment="1">
      <alignment horizontal="left"/>
    </xf>
    <xf numFmtId="0" fontId="36" fillId="0" borderId="34" xfId="3" applyFont="1" applyBorder="1" applyAlignment="1">
      <alignment horizontal="left"/>
    </xf>
    <xf numFmtId="0" fontId="36" fillId="0" borderId="35" xfId="3" applyFont="1" applyBorder="1" applyAlignment="1">
      <alignment horizontal="left"/>
    </xf>
    <xf numFmtId="0" fontId="36" fillId="0" borderId="22" xfId="3" applyFont="1" applyBorder="1" applyAlignment="1">
      <alignment horizontal="left"/>
    </xf>
    <xf numFmtId="0" fontId="21" fillId="0" borderId="0" xfId="0" applyFont="1" applyAlignment="1">
      <alignment horizontal="center"/>
    </xf>
    <xf numFmtId="0" fontId="40" fillId="16" borderId="0" xfId="3" applyFont="1" applyFill="1" applyAlignment="1">
      <alignment horizontal="center"/>
    </xf>
    <xf numFmtId="0" fontId="1" fillId="2" borderId="28"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9" fillId="0" borderId="0" xfId="0" applyFont="1" applyAlignment="1">
      <alignment horizontal="center"/>
    </xf>
    <xf numFmtId="0" fontId="2" fillId="0" borderId="0" xfId="3"/>
    <xf numFmtId="0" fontId="2" fillId="10" borderId="0" xfId="3" applyFill="1" applyAlignment="1">
      <alignment horizontal="center"/>
    </xf>
    <xf numFmtId="0" fontId="3" fillId="0" borderId="0" xfId="0" applyFont="1" applyAlignment="1">
      <alignment horizontal="center" wrapText="1"/>
    </xf>
    <xf numFmtId="0" fontId="1" fillId="0" borderId="2" xfId="0" applyFont="1" applyBorder="1" applyAlignment="1" applyProtection="1">
      <alignment horizontal="center"/>
      <protection locked="0"/>
    </xf>
    <xf numFmtId="0" fontId="1" fillId="0" borderId="2" xfId="0" applyFont="1" applyBorder="1" applyAlignment="1" applyProtection="1">
      <alignment horizontal="left"/>
      <protection locked="0"/>
    </xf>
    <xf numFmtId="0" fontId="4" fillId="0" borderId="0" xfId="3" applyFont="1" applyAlignment="1">
      <alignment horizontal="center"/>
    </xf>
    <xf numFmtId="0" fontId="12" fillId="0" borderId="0" xfId="3" applyFont="1" applyAlignment="1">
      <alignment horizontal="center"/>
    </xf>
    <xf numFmtId="0" fontId="4" fillId="0" borderId="0" xfId="3" applyFont="1" applyAlignment="1">
      <alignment horizontal="center" wrapText="1"/>
    </xf>
  </cellXfs>
  <cellStyles count="4">
    <cellStyle name="Comma" xfId="1" builtinId="3"/>
    <cellStyle name="Hyperlink" xfId="2" builtinId="8"/>
    <cellStyle name="Normal" xfId="0" builtinId="0"/>
    <cellStyle name="Normal_Sheet1" xfId="3" xr:uid="{00000000-0005-0000-0000-000003000000}"/>
  </cellStyles>
  <dxfs count="128">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
      <font>
        <condense val="0"/>
        <extend val="0"/>
        <color indexed="9"/>
      </font>
    </dxf>
    <dxf>
      <font>
        <color theme="0"/>
      </font>
      <fill>
        <patternFill patternType="none">
          <bgColor indexed="65"/>
        </patternFill>
      </fill>
    </dxf>
    <dxf>
      <font>
        <b/>
        <i val="0"/>
        <strike val="0"/>
        <condense val="0"/>
        <extend val="0"/>
        <color indexed="10"/>
      </font>
      <fill>
        <patternFill patternType="none">
          <bgColor indexed="65"/>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ndense val="0"/>
        <extend val="0"/>
        <color indexed="9"/>
      </font>
    </dxf>
  </dxfs>
  <tableStyles count="0" defaultTableStyle="TableStyleMedium9" defaultPivotStyle="PivotStyleLight16"/>
  <colors>
    <mruColors>
      <color rgb="FFFFFFCC"/>
      <color rgb="FFFFFFFF"/>
      <color rgb="FF0000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352425</xdr:colOff>
      <xdr:row>3</xdr:row>
      <xdr:rowOff>28575</xdr:rowOff>
    </xdr:from>
    <xdr:to>
      <xdr:col>5</xdr:col>
      <xdr:colOff>352425</xdr:colOff>
      <xdr:row>28</xdr:row>
      <xdr:rowOff>142875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657225" y="514350"/>
          <a:ext cx="6686550" cy="67341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hyperlink" Target="http://web.uncg.edu/hrs/PolicyManuals/StaffManual/Section5/" TargetMode="External"/><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1.bin"/><Relationship Id="rId1" Type="http://schemas.openxmlformats.org/officeDocument/2006/relationships/hyperlink" Target="http://web.uncg.edu/hrs/PolicyManuals/StaffManual/Section5/" TargetMode="External"/><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hyperlink" Target="http://web.uncg.edu/hrs/PolicyManuals/StaffManual/Section5/" TargetMode="External"/><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3.bin"/><Relationship Id="rId1" Type="http://schemas.openxmlformats.org/officeDocument/2006/relationships/hyperlink" Target="http://web.uncg.edu/hrs/PolicyManuals/StaffManual/Section5/" TargetMode="External"/><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http://web.uncg.edu/hrs/PolicyManuals/StaffManual/Section5/" TargetMode="External"/><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5.bin"/><Relationship Id="rId1" Type="http://schemas.openxmlformats.org/officeDocument/2006/relationships/hyperlink" Target="http://web.uncg.edu/hrs/PolicyManuals/StaffManual/Section5/" TargetMode="External"/><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6.bin"/><Relationship Id="rId1" Type="http://schemas.openxmlformats.org/officeDocument/2006/relationships/hyperlink" Target="http://web.uncg.edu/hrs/PolicyManuals/StaffManual/Section5/" TargetMode="External"/><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http://web.uncg.edu/hrs/PolicyManuals/StaffManual/Section5/"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yapps.northcarolina.edu/hr/benefits-leave/leave-benefi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web.uncg.edu/hrs/PolicyManuals/StaffManual/Section5/"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hyperlink" Target="http://web.uncg.edu/hrs/PolicyManuals/StaffManual/Section5/"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web.uncg.edu/hrs/PolicyManuals/StaffManual/Section5/" TargetMode="Externa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hyperlink" Target="http://web.uncg.edu/hrs/PolicyManuals/StaffManual/Section5/"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H34"/>
  <sheetViews>
    <sheetView workbookViewId="0">
      <selection activeCell="B33" sqref="B33:B34"/>
    </sheetView>
  </sheetViews>
  <sheetFormatPr defaultRowHeight="12.75"/>
  <cols>
    <col min="2" max="2" width="15.85546875" bestFit="1" customWidth="1"/>
    <col min="3" max="3" width="10.140625" bestFit="1" customWidth="1"/>
    <col min="4" max="4" width="14" customWidth="1"/>
    <col min="5" max="5" width="10.140625" bestFit="1" customWidth="1"/>
    <col min="7" max="7" width="18.42578125" customWidth="1"/>
    <col min="8" max="8" width="22" customWidth="1"/>
  </cols>
  <sheetData>
    <row r="3" spans="2:6">
      <c r="B3" s="199" t="s">
        <v>97</v>
      </c>
      <c r="C3" s="199"/>
      <c r="D3" s="199"/>
      <c r="E3" s="199"/>
      <c r="F3" s="199"/>
    </row>
    <row r="4" spans="2:6">
      <c r="B4" s="41" t="s">
        <v>241</v>
      </c>
      <c r="C4" s="197">
        <v>45627</v>
      </c>
      <c r="D4" s="198"/>
      <c r="E4" s="197">
        <v>45654</v>
      </c>
      <c r="F4" s="198"/>
    </row>
    <row r="5" spans="2:6">
      <c r="B5" s="41" t="s">
        <v>242</v>
      </c>
      <c r="C5" s="197">
        <v>45655</v>
      </c>
      <c r="D5" s="198"/>
      <c r="E5" s="197">
        <v>45689</v>
      </c>
      <c r="F5" s="198"/>
    </row>
    <row r="6" spans="2:6">
      <c r="B6" s="41" t="s">
        <v>243</v>
      </c>
      <c r="C6" s="197">
        <v>45690</v>
      </c>
      <c r="D6" s="198"/>
      <c r="E6" s="197">
        <v>45717</v>
      </c>
      <c r="F6" s="198"/>
    </row>
    <row r="7" spans="2:6">
      <c r="B7" s="41" t="s">
        <v>244</v>
      </c>
      <c r="C7" s="197">
        <v>45718</v>
      </c>
      <c r="D7" s="198"/>
      <c r="E7" s="197">
        <v>45745</v>
      </c>
      <c r="F7" s="198"/>
    </row>
    <row r="8" spans="2:6">
      <c r="B8" s="41" t="s">
        <v>245</v>
      </c>
      <c r="C8" s="197">
        <v>45746</v>
      </c>
      <c r="D8" s="198"/>
      <c r="E8" s="197">
        <v>45780</v>
      </c>
      <c r="F8" s="198"/>
    </row>
    <row r="9" spans="2:6">
      <c r="B9" s="41" t="s">
        <v>246</v>
      </c>
      <c r="C9" s="197">
        <v>45781</v>
      </c>
      <c r="D9" s="198"/>
      <c r="E9" s="197">
        <v>45808</v>
      </c>
      <c r="F9" s="198"/>
    </row>
    <row r="10" spans="2:6">
      <c r="B10" s="41" t="s">
        <v>247</v>
      </c>
      <c r="C10" s="197">
        <v>45809</v>
      </c>
      <c r="D10" s="198"/>
      <c r="E10" s="197">
        <v>45836</v>
      </c>
      <c r="F10" s="198"/>
    </row>
    <row r="11" spans="2:6">
      <c r="B11" s="41" t="s">
        <v>248</v>
      </c>
      <c r="C11" s="197">
        <v>45837</v>
      </c>
      <c r="D11" s="198"/>
      <c r="E11" s="197">
        <v>45871</v>
      </c>
      <c r="F11" s="198"/>
    </row>
    <row r="12" spans="2:6">
      <c r="B12" s="41" t="s">
        <v>249</v>
      </c>
      <c r="C12" s="197">
        <v>45872</v>
      </c>
      <c r="D12" s="198"/>
      <c r="E12" s="197">
        <v>45899</v>
      </c>
      <c r="F12" s="198"/>
    </row>
    <row r="13" spans="2:6">
      <c r="B13" s="41" t="s">
        <v>250</v>
      </c>
      <c r="C13" s="197">
        <v>45900</v>
      </c>
      <c r="D13" s="198"/>
      <c r="E13" s="197">
        <v>45927</v>
      </c>
      <c r="F13" s="198"/>
    </row>
    <row r="14" spans="2:6">
      <c r="B14" s="41" t="s">
        <v>251</v>
      </c>
      <c r="C14" s="197">
        <v>45928</v>
      </c>
      <c r="D14" s="198"/>
      <c r="E14" s="197">
        <v>45962</v>
      </c>
      <c r="F14" s="198"/>
    </row>
    <row r="15" spans="2:6">
      <c r="B15" s="41" t="s">
        <v>252</v>
      </c>
      <c r="C15" s="197">
        <v>45963</v>
      </c>
      <c r="D15" s="198"/>
      <c r="E15" s="197">
        <v>45990</v>
      </c>
      <c r="F15" s="198"/>
    </row>
    <row r="17" spans="2:8">
      <c r="B17" s="199" t="s">
        <v>98</v>
      </c>
      <c r="C17" s="199"/>
      <c r="D17" s="199"/>
      <c r="F17" s="199" t="s">
        <v>224</v>
      </c>
      <c r="G17" s="199"/>
      <c r="H17" s="199"/>
    </row>
    <row r="18" spans="2:8">
      <c r="B18" s="16"/>
      <c r="C18" s="200"/>
      <c r="D18" s="201"/>
      <c r="F18" s="16"/>
      <c r="G18" s="200"/>
      <c r="H18" s="201"/>
    </row>
    <row r="19" spans="2:8">
      <c r="B19" s="16" t="s">
        <v>88</v>
      </c>
      <c r="C19" s="200" t="s">
        <v>89</v>
      </c>
      <c r="D19" s="201"/>
      <c r="F19" s="16" t="s">
        <v>92</v>
      </c>
      <c r="G19" s="200" t="s">
        <v>230</v>
      </c>
      <c r="H19" s="201"/>
    </row>
    <row r="20" spans="2:8">
      <c r="B20" s="16" t="s">
        <v>204</v>
      </c>
      <c r="C20" s="200" t="s">
        <v>225</v>
      </c>
      <c r="D20" s="201"/>
      <c r="F20" s="16" t="s">
        <v>93</v>
      </c>
      <c r="G20" s="200" t="s">
        <v>231</v>
      </c>
      <c r="H20" s="201"/>
    </row>
    <row r="21" spans="2:8">
      <c r="B21" s="16" t="s">
        <v>9</v>
      </c>
      <c r="C21" s="200" t="s">
        <v>8</v>
      </c>
      <c r="D21" s="201"/>
      <c r="F21" s="16"/>
      <c r="G21" s="200"/>
      <c r="H21" s="201"/>
    </row>
    <row r="22" spans="2:8">
      <c r="B22" s="16" t="s">
        <v>90</v>
      </c>
      <c r="C22" s="200" t="s">
        <v>91</v>
      </c>
      <c r="D22" s="201"/>
    </row>
    <row r="23" spans="2:8">
      <c r="B23" s="16" t="s">
        <v>60</v>
      </c>
      <c r="C23" s="200" t="s">
        <v>61</v>
      </c>
      <c r="D23" s="201"/>
    </row>
    <row r="24" spans="2:8">
      <c r="B24" s="16" t="s">
        <v>209</v>
      </c>
      <c r="C24" s="200" t="s">
        <v>210</v>
      </c>
      <c r="D24" s="201"/>
    </row>
    <row r="25" spans="2:8">
      <c r="B25" s="16" t="s">
        <v>170</v>
      </c>
      <c r="C25" s="200" t="s">
        <v>172</v>
      </c>
      <c r="D25" s="201"/>
    </row>
    <row r="26" spans="2:8">
      <c r="B26" s="16" t="s">
        <v>236</v>
      </c>
      <c r="C26" s="200" t="s">
        <v>237</v>
      </c>
      <c r="D26" s="201"/>
    </row>
    <row r="27" spans="2:8">
      <c r="B27" s="16" t="s">
        <v>217</v>
      </c>
      <c r="C27" s="200" t="s">
        <v>219</v>
      </c>
      <c r="D27" s="201"/>
    </row>
    <row r="28" spans="2:8">
      <c r="B28" s="16" t="s">
        <v>218</v>
      </c>
      <c r="C28" s="200" t="s">
        <v>220</v>
      </c>
      <c r="D28" s="201"/>
    </row>
    <row r="30" spans="2:8">
      <c r="B30" s="43" t="s">
        <v>99</v>
      </c>
      <c r="D30" s="43" t="s">
        <v>100</v>
      </c>
    </row>
    <row r="31" spans="2:8">
      <c r="B31" s="42"/>
      <c r="D31" s="42"/>
    </row>
    <row r="32" spans="2:8">
      <c r="B32" s="42">
        <v>10</v>
      </c>
      <c r="D32" s="42">
        <v>94</v>
      </c>
    </row>
    <row r="33" spans="2:4">
      <c r="B33" s="42"/>
      <c r="D33" s="42">
        <v>2</v>
      </c>
    </row>
    <row r="34" spans="2:4">
      <c r="B34" s="42"/>
      <c r="D34" s="42">
        <v>3</v>
      </c>
    </row>
  </sheetData>
  <sheetProtection selectLockedCells="1" selectUnlockedCells="1"/>
  <mergeCells count="18">
    <mergeCell ref="C28:D28"/>
    <mergeCell ref="C24:D24"/>
    <mergeCell ref="C26:D26"/>
    <mergeCell ref="B3:F3"/>
    <mergeCell ref="B17:D17"/>
    <mergeCell ref="C18:D18"/>
    <mergeCell ref="C19:D19"/>
    <mergeCell ref="F17:H17"/>
    <mergeCell ref="G18:H18"/>
    <mergeCell ref="G21:H21"/>
    <mergeCell ref="C25:D25"/>
    <mergeCell ref="C27:D27"/>
    <mergeCell ref="C22:D22"/>
    <mergeCell ref="C21:D21"/>
    <mergeCell ref="C20:D20"/>
    <mergeCell ref="C23:D23"/>
    <mergeCell ref="G19:H19"/>
    <mergeCell ref="G20:H20"/>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3340-4981-4FCE-9711-A32320773297}">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45746</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45747</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45748</v>
      </c>
      <c r="C7" s="26"/>
      <c r="D7" s="48"/>
      <c r="E7" s="48"/>
      <c r="F7" s="48"/>
      <c r="G7" s="48"/>
      <c r="H7" s="48"/>
      <c r="I7" s="56"/>
      <c r="J7" s="51"/>
      <c r="K7" s="48"/>
      <c r="L7" s="49"/>
      <c r="M7" s="48"/>
      <c r="N7" s="48"/>
      <c r="O7" s="48"/>
      <c r="P7" s="48"/>
      <c r="Q7" s="48"/>
      <c r="R7" s="50"/>
      <c r="S7" s="3"/>
      <c r="T7" s="56"/>
      <c r="U7" s="99"/>
      <c r="V7" s="97"/>
      <c r="Y7" s="270" t="s">
        <v>245</v>
      </c>
      <c r="Z7" s="271"/>
      <c r="AB7" s="272">
        <f>VLOOKUP(Y7,Validation!B4:F15,2,FALSE)</f>
        <v>45746</v>
      </c>
      <c r="AC7" s="273"/>
      <c r="AE7" s="272">
        <f>VLOOKUP(Y7,Validation!B4:F15,4,FALSE)</f>
        <v>45780</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45749</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45750</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45751</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April!AB14</f>
        <v>0</v>
      </c>
      <c r="AC10" s="86"/>
      <c r="AD10" s="262" t="s">
        <v>152</v>
      </c>
      <c r="AE10" s="263"/>
      <c r="AF10" s="45">
        <f>April!AF14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45752</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45753</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45754</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45755</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45756</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45757</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45758</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45759</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45760</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45761</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45762</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45763</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45764</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45765</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45766</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45767</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45768</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45769</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45770</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45771</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45772</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45773</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6.5" thickTop="1" thickBot="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6.5" thickTop="1" thickBot="1">
      <c r="A47" s="247" t="s">
        <v>35</v>
      </c>
      <c r="B47" s="247"/>
      <c r="C47" s="248" t="s">
        <v>175</v>
      </c>
      <c r="D47" s="249"/>
      <c r="E47" s="249"/>
      <c r="F47" s="249"/>
      <c r="G47" s="249"/>
      <c r="H47" s="250"/>
      <c r="I47" s="251" t="s">
        <v>174</v>
      </c>
      <c r="J47" s="252"/>
      <c r="K47" s="253" t="s">
        <v>95</v>
      </c>
      <c r="L47" s="254"/>
      <c r="M47" s="254"/>
      <c r="N47" s="254"/>
      <c r="O47" s="254"/>
      <c r="P47" s="254"/>
      <c r="Q47" s="254"/>
      <c r="R47" s="255"/>
      <c r="T47" s="256" t="s">
        <v>105</v>
      </c>
      <c r="U47" s="257"/>
      <c r="V47" s="258"/>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23" t="s">
        <v>24</v>
      </c>
      <c r="B48" s="24" t="s">
        <v>25</v>
      </c>
      <c r="C48" s="23" t="s">
        <v>226</v>
      </c>
      <c r="D48" s="23" t="s">
        <v>81</v>
      </c>
      <c r="E48" s="23" t="s">
        <v>82</v>
      </c>
      <c r="F48" s="23" t="s">
        <v>83</v>
      </c>
      <c r="G48" s="264" t="s">
        <v>87</v>
      </c>
      <c r="H48" s="267"/>
      <c r="I48" s="93" t="s">
        <v>94</v>
      </c>
      <c r="J48" s="92" t="s">
        <v>77</v>
      </c>
      <c r="K48" s="23" t="s">
        <v>173</v>
      </c>
      <c r="L48" s="130" t="s">
        <v>5</v>
      </c>
      <c r="M48" s="23" t="s">
        <v>7</v>
      </c>
      <c r="N48" s="23" t="s">
        <v>13</v>
      </c>
      <c r="O48" s="23" t="s">
        <v>11</v>
      </c>
      <c r="P48" s="23" t="s">
        <v>44</v>
      </c>
      <c r="Q48" s="264" t="s">
        <v>87</v>
      </c>
      <c r="R48" s="266"/>
      <c r="S48" s="1"/>
      <c r="T48" s="55" t="s">
        <v>78</v>
      </c>
      <c r="U48" s="98" t="s">
        <v>101</v>
      </c>
      <c r="V48" s="132" t="s">
        <v>104</v>
      </c>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22" t="s">
        <v>26</v>
      </c>
      <c r="B49" s="25">
        <f>IF(B44&lt;&gt;0,IF(SUM(B44+1)&gt;$AE$7,0, SUM(B44+1)),0)</f>
        <v>45774</v>
      </c>
      <c r="C49" s="26"/>
      <c r="D49" s="48"/>
      <c r="E49" s="48"/>
      <c r="F49" s="48"/>
      <c r="G49" s="48"/>
      <c r="H49" s="48"/>
      <c r="I49" s="91"/>
      <c r="J49" s="51"/>
      <c r="K49" s="48"/>
      <c r="L49" s="48"/>
      <c r="M49" s="48"/>
      <c r="N49" s="48"/>
      <c r="O49" s="48"/>
      <c r="P49" s="48"/>
      <c r="Q49" s="48"/>
      <c r="R49" s="50"/>
      <c r="T49" s="56"/>
      <c r="U49" s="99"/>
      <c r="V49" s="97"/>
      <c r="Y49" s="312" t="s">
        <v>229</v>
      </c>
      <c r="Z49" s="312"/>
      <c r="AA49" s="312"/>
      <c r="AB49" s="312"/>
      <c r="AC49" s="312"/>
      <c r="AD49" s="312"/>
      <c r="AE49" s="312"/>
      <c r="AF49" s="312"/>
      <c r="AI49" s="35"/>
      <c r="AJ49" s="34"/>
      <c r="AK49" s="34"/>
      <c r="AL49" s="34"/>
      <c r="AM49" s="34"/>
      <c r="AN49" s="34"/>
      <c r="AO49" s="133"/>
    </row>
    <row r="50" spans="1:41" ht="13.5" thickBot="1">
      <c r="A50" s="22" t="s">
        <v>27</v>
      </c>
      <c r="B50" s="25">
        <f t="shared" ref="B50:B55" si="28">IF(B49&lt;&gt;0,IF(SUM(B49+1)&gt;$AE$7,0, SUM(B49+1)),0)</f>
        <v>45775</v>
      </c>
      <c r="C50" s="26"/>
      <c r="D50" s="48"/>
      <c r="E50" s="48"/>
      <c r="F50" s="48"/>
      <c r="G50" s="48"/>
      <c r="H50" s="48"/>
      <c r="I50" s="91"/>
      <c r="J50" s="51"/>
      <c r="K50" s="48"/>
      <c r="L50" s="48"/>
      <c r="M50" s="48"/>
      <c r="N50" s="48"/>
      <c r="O50" s="48"/>
      <c r="P50" s="48"/>
      <c r="Q50" s="48"/>
      <c r="R50" s="50"/>
      <c r="T50" s="56"/>
      <c r="U50" s="99"/>
      <c r="V50" s="97"/>
      <c r="AI50" s="35"/>
      <c r="AJ50" s="34"/>
      <c r="AK50" s="34"/>
      <c r="AL50" s="34"/>
      <c r="AM50" s="34"/>
      <c r="AN50" s="34"/>
      <c r="AO50" s="133"/>
    </row>
    <row r="51" spans="1:41" ht="13.5" thickTop="1">
      <c r="A51" s="22" t="s">
        <v>28</v>
      </c>
      <c r="B51" s="25">
        <f t="shared" si="28"/>
        <v>45776</v>
      </c>
      <c r="C51" s="26"/>
      <c r="D51" s="48"/>
      <c r="E51" s="48"/>
      <c r="F51" s="48"/>
      <c r="G51" s="48"/>
      <c r="H51" s="48"/>
      <c r="I51" s="91"/>
      <c r="J51" s="51"/>
      <c r="K51" s="48"/>
      <c r="L51" s="48"/>
      <c r="M51" s="48"/>
      <c r="N51" s="48"/>
      <c r="O51" s="48"/>
      <c r="P51" s="48"/>
      <c r="Q51" s="48"/>
      <c r="R51" s="50"/>
      <c r="T51" s="56"/>
      <c r="U51" s="99"/>
      <c r="V51" s="97"/>
      <c r="X51" s="81"/>
      <c r="Y51" s="8"/>
      <c r="Z51" s="8"/>
      <c r="AA51" s="8"/>
      <c r="AB51" s="8"/>
      <c r="AC51" s="8"/>
      <c r="AD51" s="8"/>
      <c r="AE51" s="8"/>
      <c r="AF51" s="8"/>
      <c r="AG51" s="9"/>
      <c r="AI51" s="35"/>
      <c r="AJ51" s="23" t="s">
        <v>35</v>
      </c>
      <c r="AK51" s="264" t="s">
        <v>71</v>
      </c>
      <c r="AL51" s="265"/>
      <c r="AM51" s="265"/>
      <c r="AN51" s="266"/>
      <c r="AO51" s="133"/>
    </row>
    <row r="52" spans="1:41">
      <c r="A52" s="22" t="s">
        <v>29</v>
      </c>
      <c r="B52" s="25">
        <f t="shared" si="28"/>
        <v>45777</v>
      </c>
      <c r="C52" s="26"/>
      <c r="D52" s="48"/>
      <c r="E52" s="48"/>
      <c r="F52" s="48"/>
      <c r="G52" s="48"/>
      <c r="H52" s="48"/>
      <c r="I52" s="91"/>
      <c r="J52" s="51"/>
      <c r="K52" s="48"/>
      <c r="L52" s="48"/>
      <c r="M52" s="48"/>
      <c r="N52" s="48"/>
      <c r="O52" s="48"/>
      <c r="P52" s="48"/>
      <c r="Q52" s="48"/>
      <c r="R52" s="50"/>
      <c r="T52" s="56"/>
      <c r="U52" s="99"/>
      <c r="V52" s="97"/>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22" t="s">
        <v>30</v>
      </c>
      <c r="B53" s="25">
        <f t="shared" si="28"/>
        <v>45778</v>
      </c>
      <c r="C53" s="26"/>
      <c r="D53" s="48"/>
      <c r="E53" s="48"/>
      <c r="F53" s="48"/>
      <c r="G53" s="48"/>
      <c r="H53" s="48"/>
      <c r="I53" s="91"/>
      <c r="J53" s="51"/>
      <c r="K53" s="48"/>
      <c r="L53" s="48"/>
      <c r="M53" s="48"/>
      <c r="N53" s="48"/>
      <c r="O53" s="48"/>
      <c r="P53" s="48"/>
      <c r="Q53" s="48"/>
      <c r="R53" s="50"/>
      <c r="T53" s="56"/>
      <c r="U53" s="99"/>
      <c r="V53" s="97"/>
      <c r="X53" s="10"/>
      <c r="Y53" s="2" t="s">
        <v>36</v>
      </c>
      <c r="AE53" s="2" t="s">
        <v>25</v>
      </c>
      <c r="AG53" s="11"/>
      <c r="AI53" s="35"/>
      <c r="AJ53" s="22" t="s">
        <v>26</v>
      </c>
      <c r="AK53" s="27">
        <f t="shared" ref="AK53:AK59" si="29">I49</f>
        <v>0</v>
      </c>
      <c r="AL53" s="27">
        <f t="shared" ref="AL53:AL59" si="30">K49</f>
        <v>0</v>
      </c>
      <c r="AM53" s="27">
        <f t="shared" ref="AM53:AM59" si="31">IF($U$12&gt;0,T49,0)</f>
        <v>0</v>
      </c>
      <c r="AN53" s="27">
        <f t="shared" ref="AN53:AN59" si="32">IF(E49&gt;8,8,E49)</f>
        <v>0</v>
      </c>
      <c r="AO53" s="133"/>
    </row>
    <row r="54" spans="1:41" ht="12.75" customHeight="1">
      <c r="A54" s="22" t="s">
        <v>31</v>
      </c>
      <c r="B54" s="25">
        <f t="shared" si="28"/>
        <v>45779</v>
      </c>
      <c r="C54" s="26"/>
      <c r="D54" s="48"/>
      <c r="E54" s="48"/>
      <c r="F54" s="48"/>
      <c r="G54" s="48"/>
      <c r="H54" s="48"/>
      <c r="I54" s="91"/>
      <c r="J54" s="51"/>
      <c r="K54" s="48"/>
      <c r="L54" s="48"/>
      <c r="M54" s="48"/>
      <c r="N54" s="48"/>
      <c r="O54" s="48"/>
      <c r="P54" s="48"/>
      <c r="Q54" s="48"/>
      <c r="R54" s="50"/>
      <c r="T54" s="56"/>
      <c r="U54" s="99"/>
      <c r="V54" s="97"/>
      <c r="X54" s="10"/>
      <c r="Y54" s="313" t="s">
        <v>75</v>
      </c>
      <c r="Z54" s="313"/>
      <c r="AA54" s="313"/>
      <c r="AB54" s="313"/>
      <c r="AC54" s="313"/>
      <c r="AD54" s="313"/>
      <c r="AE54" s="313"/>
      <c r="AF54" s="313"/>
      <c r="AG54" s="11"/>
      <c r="AI54" s="35"/>
      <c r="AJ54" s="22" t="s">
        <v>27</v>
      </c>
      <c r="AK54" s="27">
        <f t="shared" si="29"/>
        <v>0</v>
      </c>
      <c r="AL54" s="27">
        <f t="shared" si="30"/>
        <v>0</v>
      </c>
      <c r="AM54" s="27">
        <f t="shared" si="31"/>
        <v>0</v>
      </c>
      <c r="AN54" s="27">
        <f t="shared" si="32"/>
        <v>0</v>
      </c>
      <c r="AO54" s="133"/>
    </row>
    <row r="55" spans="1:41">
      <c r="A55" s="22" t="s">
        <v>32</v>
      </c>
      <c r="B55" s="25">
        <f t="shared" si="28"/>
        <v>45780</v>
      </c>
      <c r="C55" s="26"/>
      <c r="D55" s="48"/>
      <c r="E55" s="48"/>
      <c r="F55" s="48"/>
      <c r="G55" s="48"/>
      <c r="H55" s="48"/>
      <c r="I55" s="91"/>
      <c r="J55" s="51"/>
      <c r="K55" s="48"/>
      <c r="L55" s="48"/>
      <c r="M55" s="48"/>
      <c r="N55" s="48"/>
      <c r="O55" s="48"/>
      <c r="P55" s="48"/>
      <c r="Q55" s="48"/>
      <c r="R55" s="50"/>
      <c r="T55" s="56"/>
      <c r="U55" s="99"/>
      <c r="V55" s="97"/>
      <c r="X55" s="10"/>
      <c r="Y55" s="313"/>
      <c r="Z55" s="313"/>
      <c r="AA55" s="313"/>
      <c r="AB55" s="313"/>
      <c r="AC55" s="313"/>
      <c r="AD55" s="313"/>
      <c r="AE55" s="313"/>
      <c r="AF55" s="313"/>
      <c r="AG55" s="11"/>
      <c r="AI55" s="35"/>
      <c r="AJ55" s="22" t="s">
        <v>28</v>
      </c>
      <c r="AK55" s="27">
        <f t="shared" si="29"/>
        <v>0</v>
      </c>
      <c r="AL55" s="27">
        <f t="shared" si="30"/>
        <v>0</v>
      </c>
      <c r="AM55" s="27">
        <f t="shared" si="31"/>
        <v>0</v>
      </c>
      <c r="AN55" s="27">
        <f t="shared" si="32"/>
        <v>0</v>
      </c>
      <c r="AO55" s="133"/>
    </row>
    <row r="56" spans="1:41">
      <c r="A56" s="30" t="s">
        <v>33</v>
      </c>
      <c r="B56" s="21"/>
      <c r="C56" s="29">
        <f>SUMIF($B49:$B55,"&lt;&gt;0",C49:C55)</f>
        <v>0</v>
      </c>
      <c r="D56" s="29">
        <f t="shared" ref="D56:F56" si="33">SUMIF($B49:$B55,"&lt;&gt;0",D49:D55)</f>
        <v>0</v>
      </c>
      <c r="E56" s="29">
        <f t="shared" si="33"/>
        <v>0</v>
      </c>
      <c r="F56" s="29">
        <f t="shared" si="33"/>
        <v>0</v>
      </c>
      <c r="G56" s="29"/>
      <c r="H56" s="29"/>
      <c r="I56" s="47">
        <f t="shared" ref="I56:Q56" si="34">SUMIF($B49:$B55,"&lt;&gt;0",I49:I55)</f>
        <v>0</v>
      </c>
      <c r="J56" s="47">
        <f t="shared" si="34"/>
        <v>0</v>
      </c>
      <c r="K56" s="29">
        <f t="shared" si="34"/>
        <v>0</v>
      </c>
      <c r="L56" s="29">
        <f t="shared" si="34"/>
        <v>0</v>
      </c>
      <c r="M56" s="29">
        <f t="shared" si="34"/>
        <v>0</v>
      </c>
      <c r="N56" s="29">
        <f t="shared" si="34"/>
        <v>0</v>
      </c>
      <c r="O56" s="29">
        <f t="shared" si="34"/>
        <v>0</v>
      </c>
      <c r="P56" s="29">
        <f t="shared" si="34"/>
        <v>0</v>
      </c>
      <c r="Q56" s="29">
        <f t="shared" si="34"/>
        <v>0</v>
      </c>
      <c r="R56" s="29"/>
      <c r="T56" s="57">
        <f>SUMIF($B49:$B55,"&lt;&gt;0",T49:T55)</f>
        <v>0</v>
      </c>
      <c r="U56" s="100">
        <f>SUMIF($B49:$B55,"&lt;&gt;0",U49:U55)</f>
        <v>0</v>
      </c>
      <c r="V56" s="100">
        <f>SUMIF($B49:$B55,"&lt;&gt;0",V49:V55)</f>
        <v>0</v>
      </c>
      <c r="X56" s="10"/>
      <c r="AG56" s="11"/>
      <c r="AI56" s="35"/>
      <c r="AJ56" s="22" t="s">
        <v>29</v>
      </c>
      <c r="AK56" s="27">
        <f t="shared" si="29"/>
        <v>0</v>
      </c>
      <c r="AL56" s="27">
        <f t="shared" si="30"/>
        <v>0</v>
      </c>
      <c r="AM56" s="27">
        <f t="shared" si="31"/>
        <v>0</v>
      </c>
      <c r="AN56" s="27">
        <f t="shared" si="32"/>
        <v>0</v>
      </c>
      <c r="AO56" s="133"/>
    </row>
    <row r="57" spans="1:41">
      <c r="X57" s="10"/>
      <c r="Y57" s="314"/>
      <c r="Z57" s="314"/>
      <c r="AA57" s="314"/>
      <c r="AB57" s="314"/>
      <c r="AC57" s="314"/>
      <c r="AD57" s="314"/>
      <c r="AE57" s="315"/>
      <c r="AF57" s="315"/>
      <c r="AG57" s="11"/>
      <c r="AI57" s="35"/>
      <c r="AJ57" s="22" t="s">
        <v>30</v>
      </c>
      <c r="AK57" s="27">
        <f t="shared" si="29"/>
        <v>0</v>
      </c>
      <c r="AL57" s="27">
        <f t="shared" si="30"/>
        <v>0</v>
      </c>
      <c r="AM57" s="27">
        <f t="shared" si="31"/>
        <v>0</v>
      </c>
      <c r="AN57" s="27">
        <f t="shared" si="32"/>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9"/>
        <v>0</v>
      </c>
      <c r="AL58" s="27">
        <f t="shared" si="30"/>
        <v>0</v>
      </c>
      <c r="AM58" s="27">
        <f t="shared" si="31"/>
        <v>0</v>
      </c>
      <c r="AN58" s="27">
        <f t="shared" si="32"/>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9"/>
        <v>0</v>
      </c>
      <c r="AL59" s="27">
        <f t="shared" si="30"/>
        <v>0</v>
      </c>
      <c r="AM59" s="27">
        <f t="shared" si="31"/>
        <v>0</v>
      </c>
      <c r="AN59" s="27">
        <f t="shared" si="32"/>
        <v>0</v>
      </c>
      <c r="AO59" s="133"/>
    </row>
    <row r="60" spans="1:41" ht="13.5" thickTop="1">
      <c r="A60" s="15"/>
      <c r="B60" s="2" t="s">
        <v>66</v>
      </c>
      <c r="E60" s="52"/>
      <c r="F60" s="80" t="s">
        <v>206</v>
      </c>
      <c r="G60" s="52"/>
      <c r="H60" s="52"/>
      <c r="I60" s="52"/>
      <c r="J60" s="52"/>
      <c r="AI60" s="35"/>
      <c r="AJ60" s="22" t="s">
        <v>33</v>
      </c>
      <c r="AK60" s="94">
        <f>SUM(AK53:AK59)</f>
        <v>0</v>
      </c>
      <c r="AL60" s="94">
        <f t="shared" ref="AL60:AN60" si="35">SUM(AL53:AL59)</f>
        <v>0</v>
      </c>
      <c r="AM60" s="94">
        <f t="shared" si="35"/>
        <v>0</v>
      </c>
      <c r="AN60" s="94">
        <f t="shared" si="35"/>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A59:R59"/>
    <mergeCell ref="C62:M63"/>
    <mergeCell ref="N62:N63"/>
    <mergeCell ref="Z46:AC46"/>
    <mergeCell ref="G48:H48"/>
    <mergeCell ref="Q48:R48"/>
    <mergeCell ref="AE52:AF52"/>
    <mergeCell ref="Y54:AF55"/>
    <mergeCell ref="Y57:AD57"/>
    <mergeCell ref="AE57:AF57"/>
    <mergeCell ref="AK51:AN51"/>
    <mergeCell ref="A58:R58"/>
    <mergeCell ref="G37:H37"/>
    <mergeCell ref="Q37:R37"/>
    <mergeCell ref="Z37:AC37"/>
    <mergeCell ref="A47:B47"/>
    <mergeCell ref="C47:H47"/>
    <mergeCell ref="I47:J47"/>
    <mergeCell ref="K47:R47"/>
    <mergeCell ref="T47:V47"/>
    <mergeCell ref="Z44:AC44"/>
    <mergeCell ref="Z45:AC45"/>
    <mergeCell ref="Z38:AC38"/>
    <mergeCell ref="Z39:AC39"/>
    <mergeCell ref="AK39:AN39"/>
    <mergeCell ref="Z40:AC40"/>
    <mergeCell ref="Z41:AC41"/>
    <mergeCell ref="Z42:AC42"/>
    <mergeCell ref="Z43:AC43"/>
    <mergeCell ref="Z47:AC47"/>
    <mergeCell ref="Z48:AA48"/>
    <mergeCell ref="Y49:AF49"/>
    <mergeCell ref="Y52:AD52"/>
    <mergeCell ref="Z30:AC30"/>
    <mergeCell ref="Z31:AC31"/>
    <mergeCell ref="Z32:AC32"/>
    <mergeCell ref="Z33:AC33"/>
    <mergeCell ref="Z34:AC34"/>
    <mergeCell ref="Z35:AC35"/>
    <mergeCell ref="A36:B36"/>
    <mergeCell ref="C36:H36"/>
    <mergeCell ref="I36:J36"/>
    <mergeCell ref="K36:R36"/>
    <mergeCell ref="T36:V36"/>
    <mergeCell ref="Z36:AC36"/>
    <mergeCell ref="A25:B25"/>
    <mergeCell ref="C25:H25"/>
    <mergeCell ref="I25:J25"/>
    <mergeCell ref="K25:R25"/>
    <mergeCell ref="T25:V25"/>
    <mergeCell ref="Z25:AC25"/>
    <mergeCell ref="AK27:AN27"/>
    <mergeCell ref="Z28:AC28"/>
    <mergeCell ref="Z29:AC29"/>
    <mergeCell ref="G26:H26"/>
    <mergeCell ref="Q26:R26"/>
    <mergeCell ref="Z26:AC26"/>
    <mergeCell ref="Z27:AC27"/>
    <mergeCell ref="A14:B14"/>
    <mergeCell ref="C14:H14"/>
    <mergeCell ref="I14:J14"/>
    <mergeCell ref="K14:R14"/>
    <mergeCell ref="T14:V14"/>
    <mergeCell ref="Y14:AA14"/>
    <mergeCell ref="AD14:AE14"/>
    <mergeCell ref="G15:H15"/>
    <mergeCell ref="Q15:R15"/>
    <mergeCell ref="A3:B3"/>
    <mergeCell ref="C3:H3"/>
    <mergeCell ref="I3:J3"/>
    <mergeCell ref="K3:R3"/>
    <mergeCell ref="T3:V3"/>
    <mergeCell ref="Y3:AB3"/>
    <mergeCell ref="AD3:AF3"/>
    <mergeCell ref="AK3:AN3"/>
    <mergeCell ref="G4:H4"/>
    <mergeCell ref="Q4:R4"/>
    <mergeCell ref="Y4:AB4"/>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83" priority="48" stopIfTrue="1" operator="equal">
      <formula>0</formula>
    </cfRule>
  </conditionalFormatting>
  <conditionalFormatting sqref="B49:B55">
    <cfRule type="cellIs" dxfId="82" priority="3" stopIfTrue="1" operator="equal">
      <formula>0</formula>
    </cfRule>
  </conditionalFormatting>
  <conditionalFormatting sqref="C12:Q12 C23:Q23 C34:Q34">
    <cfRule type="cellIs" dxfId="81" priority="4" stopIfTrue="1" operator="equal">
      <formula>0</formula>
    </cfRule>
  </conditionalFormatting>
  <conditionalFormatting sqref="C45:Q45">
    <cfRule type="cellIs" dxfId="80" priority="31" stopIfTrue="1" operator="equal">
      <formula>0</formula>
    </cfRule>
  </conditionalFormatting>
  <conditionalFormatting sqref="C56:Q56">
    <cfRule type="cellIs" dxfId="79" priority="1" stopIfTrue="1" operator="equal">
      <formula>0</formula>
    </cfRule>
  </conditionalFormatting>
  <conditionalFormatting sqref="T12:V12">
    <cfRule type="cellIs" dxfId="78" priority="39" stopIfTrue="1" operator="equal">
      <formula>0</formula>
    </cfRule>
  </conditionalFormatting>
  <conditionalFormatting sqref="T23:V23">
    <cfRule type="cellIs" dxfId="77" priority="38" stopIfTrue="1" operator="equal">
      <formula>0</formula>
    </cfRule>
  </conditionalFormatting>
  <conditionalFormatting sqref="T34:V34">
    <cfRule type="cellIs" dxfId="76" priority="37" stopIfTrue="1" operator="equal">
      <formula>0</formula>
    </cfRule>
  </conditionalFormatting>
  <conditionalFormatting sqref="T45:V45">
    <cfRule type="cellIs" dxfId="75" priority="36" stopIfTrue="1" operator="equal">
      <formula>0</formula>
    </cfRule>
  </conditionalFormatting>
  <conditionalFormatting sqref="T56:V56">
    <cfRule type="cellIs" dxfId="74" priority="2" stopIfTrue="1" operator="equal">
      <formula>0</formula>
    </cfRule>
  </conditionalFormatting>
  <conditionalFormatting sqref="AB14">
    <cfRule type="cellIs" dxfId="73" priority="30" stopIfTrue="1" operator="lessThan">
      <formula>0</formula>
    </cfRule>
  </conditionalFormatting>
  <conditionalFormatting sqref="AE18:AF23 AE25:AF48">
    <cfRule type="cellIs" dxfId="72" priority="28" stopIfTrue="1" operator="equal">
      <formula>0</formula>
    </cfRule>
  </conditionalFormatting>
  <dataValidations count="5">
    <dataValidation type="date" allowBlank="1" showInputMessage="1" sqref="AE7" xr:uid="{00BC6F1E-DDC7-462C-A8F3-CDB44ED34EE3}">
      <formula1>1</formula1>
      <formula2>73050</formula2>
    </dataValidation>
    <dataValidation type="decimal" allowBlank="1" showInputMessage="1" showErrorMessage="1" errorTitle="Invalid Data Type" error="Please enter a number between 0 and 24." sqref="C16:C22 C38:C44 C27:C33 C5:C11 C49:C55" xr:uid="{42F3239B-B9AB-4DAF-9430-4FB5FBAA0407}">
      <formula1>0</formula1>
      <formula2>24</formula2>
    </dataValidation>
    <dataValidation type="decimal" allowBlank="1" showInputMessage="1" showErrorMessage="1" sqref="AD5" xr:uid="{38472A7D-9533-4817-8CA5-28E986596B57}">
      <formula1>0</formula1>
      <formula2>2</formula2>
    </dataValidation>
    <dataValidation type="decimal" allowBlank="1" showInputMessage="1" showErrorMessage="1" sqref="AG10 AB10 AE24" xr:uid="{2A7AAA7B-6250-41B8-9C0A-701C56735E18}">
      <formula1>0</formula1>
      <formula2>300</formula2>
    </dataValidation>
    <dataValidation allowBlank="1" showInputMessage="1" sqref="AB7" xr:uid="{139E4CC9-CA7F-4AFB-9443-4D3316CC36E8}"/>
  </dataValidations>
  <hyperlinks>
    <hyperlink ref="F60" r:id="rId1" display="http://web.uncg.edu/hrs/PolicyManuals/StaffManual/Section5/" xr:uid="{A7F9CB4B-78A0-41FB-BA29-D646605DCBA1}"/>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B9DFFBA-8A1F-49A1-95C2-D8A51BD22B9A}">
          <x14:formula1>
            <xm:f>Validation!$F$18:$F$21</xm:f>
          </x14:formula1>
          <xm:sqref>H5:H11 H16:H22 H27:H33 H38:H44 H49:H55</xm:sqref>
        </x14:dataValidation>
        <x14:dataValidation type="list" allowBlank="1" showInputMessage="1" showErrorMessage="1" xr:uid="{7FA86AD8-7633-4D55-92EC-5C15CAC0896F}">
          <x14:formula1>
            <xm:f>Validation!$B$18:$B$28</xm:f>
          </x14:formula1>
          <xm:sqref>R38:R44 R16:R22 R27:R33 R5:R11 R49:R55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94F6-ACDA-48E4-8369-BA5A04A84F81}">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45781</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45782</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45783</v>
      </c>
      <c r="C7" s="26"/>
      <c r="D7" s="48"/>
      <c r="E7" s="48"/>
      <c r="F7" s="48"/>
      <c r="G7" s="48"/>
      <c r="H7" s="48"/>
      <c r="I7" s="56"/>
      <c r="J7" s="51"/>
      <c r="K7" s="48"/>
      <c r="L7" s="49"/>
      <c r="M7" s="48"/>
      <c r="N7" s="48"/>
      <c r="O7" s="48"/>
      <c r="P7" s="48"/>
      <c r="Q7" s="48"/>
      <c r="R7" s="50"/>
      <c r="S7" s="3"/>
      <c r="T7" s="56"/>
      <c r="U7" s="99"/>
      <c r="V7" s="97"/>
      <c r="Y7" s="270" t="s">
        <v>246</v>
      </c>
      <c r="Z7" s="271"/>
      <c r="AB7" s="272">
        <f>VLOOKUP(Y7,Validation!B4:F15,2,FALSE)</f>
        <v>45781</v>
      </c>
      <c r="AC7" s="273"/>
      <c r="AE7" s="272">
        <f>VLOOKUP(Y7,Validation!B4:F15,4,FALSE)</f>
        <v>45808</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45784</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45785</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45786</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May!AB14</f>
        <v>0</v>
      </c>
      <c r="AC10" s="86"/>
      <c r="AD10" s="262" t="s">
        <v>152</v>
      </c>
      <c r="AE10" s="263"/>
      <c r="AF10" s="45">
        <f>May!AF14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45787</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45788</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45789</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45790</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45791</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45792</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45793</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45794</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45795</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45796</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45797</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45798</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45799</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45800</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45801</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45802</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45803</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45804</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45805</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45806</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45807</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45808</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316"/>
      <c r="B47" s="316"/>
      <c r="C47" s="317"/>
      <c r="D47" s="317"/>
      <c r="E47" s="317"/>
      <c r="F47" s="317"/>
      <c r="G47" s="317"/>
      <c r="H47" s="317"/>
      <c r="I47" s="317"/>
      <c r="J47" s="317"/>
      <c r="K47" s="317"/>
      <c r="L47" s="317"/>
      <c r="M47" s="317"/>
      <c r="N47" s="317"/>
      <c r="O47" s="317"/>
      <c r="P47" s="317"/>
      <c r="Q47" s="317"/>
      <c r="R47" s="317"/>
      <c r="T47" s="317"/>
      <c r="U47" s="317"/>
      <c r="V47" s="317"/>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183"/>
      <c r="B48" s="180"/>
      <c r="C48" s="183"/>
      <c r="D48" s="183"/>
      <c r="E48" s="183"/>
      <c r="F48" s="183"/>
      <c r="G48" s="318"/>
      <c r="H48" s="318"/>
      <c r="I48" s="181"/>
      <c r="J48" s="181"/>
      <c r="K48" s="183"/>
      <c r="L48" s="183"/>
      <c r="M48" s="183"/>
      <c r="N48" s="183"/>
      <c r="O48" s="183"/>
      <c r="P48" s="183"/>
      <c r="Q48" s="318"/>
      <c r="R48" s="318"/>
      <c r="S48" s="1"/>
      <c r="T48" s="183"/>
      <c r="U48" s="183"/>
      <c r="V48" s="183"/>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1"/>
      <c r="B49" s="83"/>
      <c r="C49" s="95"/>
      <c r="D49" s="95"/>
      <c r="E49" s="95"/>
      <c r="F49" s="95"/>
      <c r="G49" s="95"/>
      <c r="H49" s="95"/>
      <c r="I49" s="95"/>
      <c r="J49" s="95"/>
      <c r="K49" s="95"/>
      <c r="L49" s="95"/>
      <c r="M49" s="95"/>
      <c r="N49" s="95"/>
      <c r="O49" s="95"/>
      <c r="P49" s="95"/>
      <c r="Q49" s="95"/>
      <c r="R49" s="96"/>
      <c r="T49" s="95"/>
      <c r="U49" s="95"/>
      <c r="V49" s="95"/>
      <c r="Y49" s="312" t="s">
        <v>229</v>
      </c>
      <c r="Z49" s="312"/>
      <c r="AA49" s="312"/>
      <c r="AB49" s="312"/>
      <c r="AC49" s="312"/>
      <c r="AD49" s="312"/>
      <c r="AE49" s="312"/>
      <c r="AF49" s="312"/>
      <c r="AI49" s="35"/>
      <c r="AJ49" s="34"/>
      <c r="AK49" s="34"/>
      <c r="AL49" s="34"/>
      <c r="AM49" s="34"/>
      <c r="AN49" s="34"/>
      <c r="AO49" s="133"/>
    </row>
    <row r="50" spans="1:41" ht="13.5" thickBot="1">
      <c r="A50" s="1"/>
      <c r="B50" s="83"/>
      <c r="C50" s="95"/>
      <c r="D50" s="95"/>
      <c r="E50" s="95"/>
      <c r="F50" s="95"/>
      <c r="G50" s="95"/>
      <c r="H50" s="95"/>
      <c r="I50" s="95"/>
      <c r="J50" s="95"/>
      <c r="K50" s="95"/>
      <c r="L50" s="95"/>
      <c r="M50" s="95"/>
      <c r="N50" s="95"/>
      <c r="O50" s="95"/>
      <c r="P50" s="95"/>
      <c r="Q50" s="95"/>
      <c r="R50" s="96"/>
      <c r="T50" s="95"/>
      <c r="U50" s="95"/>
      <c r="V50" s="95"/>
      <c r="AI50" s="35"/>
      <c r="AJ50" s="34"/>
      <c r="AK50" s="34"/>
      <c r="AL50" s="34"/>
      <c r="AM50" s="34"/>
      <c r="AN50" s="34"/>
      <c r="AO50" s="133"/>
    </row>
    <row r="51" spans="1:41" ht="13.5" thickTop="1">
      <c r="A51" s="1"/>
      <c r="B51" s="83"/>
      <c r="C51" s="95"/>
      <c r="D51" s="95"/>
      <c r="E51" s="95"/>
      <c r="F51" s="95"/>
      <c r="G51" s="95"/>
      <c r="H51" s="95"/>
      <c r="I51" s="95"/>
      <c r="J51" s="95"/>
      <c r="K51" s="95"/>
      <c r="L51" s="95"/>
      <c r="M51" s="95"/>
      <c r="N51" s="95"/>
      <c r="O51" s="95"/>
      <c r="P51" s="95"/>
      <c r="Q51" s="95"/>
      <c r="R51" s="96"/>
      <c r="T51" s="95"/>
      <c r="U51" s="95"/>
      <c r="V51" s="95"/>
      <c r="X51" s="81"/>
      <c r="Y51" s="8"/>
      <c r="Z51" s="8"/>
      <c r="AA51" s="8"/>
      <c r="AB51" s="8"/>
      <c r="AC51" s="8"/>
      <c r="AD51" s="8"/>
      <c r="AE51" s="8"/>
      <c r="AF51" s="8"/>
      <c r="AG51" s="9"/>
      <c r="AI51" s="35"/>
      <c r="AJ51" s="23" t="s">
        <v>35</v>
      </c>
      <c r="AK51" s="264" t="s">
        <v>71</v>
      </c>
      <c r="AL51" s="265"/>
      <c r="AM51" s="265"/>
      <c r="AN51" s="266"/>
      <c r="AO51" s="133"/>
    </row>
    <row r="52" spans="1:41">
      <c r="A52" s="1"/>
      <c r="B52" s="83"/>
      <c r="C52" s="95"/>
      <c r="D52" s="95"/>
      <c r="E52" s="95"/>
      <c r="F52" s="95"/>
      <c r="G52" s="95"/>
      <c r="H52" s="95"/>
      <c r="I52" s="95"/>
      <c r="J52" s="95"/>
      <c r="K52" s="95"/>
      <c r="L52" s="95"/>
      <c r="M52" s="95"/>
      <c r="N52" s="95"/>
      <c r="O52" s="95"/>
      <c r="P52" s="95"/>
      <c r="Q52" s="95"/>
      <c r="R52" s="96"/>
      <c r="T52" s="95"/>
      <c r="U52" s="95"/>
      <c r="V52" s="95"/>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1"/>
      <c r="B53" s="83"/>
      <c r="C53" s="95"/>
      <c r="D53" s="95"/>
      <c r="E53" s="95"/>
      <c r="F53" s="95"/>
      <c r="G53" s="95"/>
      <c r="H53" s="95"/>
      <c r="I53" s="95"/>
      <c r="J53" s="95"/>
      <c r="K53" s="95"/>
      <c r="L53" s="95"/>
      <c r="M53" s="95"/>
      <c r="N53" s="95"/>
      <c r="O53" s="95"/>
      <c r="P53" s="95"/>
      <c r="Q53" s="95"/>
      <c r="R53" s="96"/>
      <c r="T53" s="95"/>
      <c r="U53" s="95"/>
      <c r="V53" s="95"/>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1"/>
      <c r="B54" s="83"/>
      <c r="C54" s="95"/>
      <c r="D54" s="95"/>
      <c r="E54" s="95"/>
      <c r="F54" s="95"/>
      <c r="G54" s="95"/>
      <c r="H54" s="95"/>
      <c r="I54" s="95"/>
      <c r="J54" s="95"/>
      <c r="K54" s="95"/>
      <c r="L54" s="95"/>
      <c r="M54" s="95"/>
      <c r="N54" s="95"/>
      <c r="O54" s="95"/>
      <c r="P54" s="95"/>
      <c r="Q54" s="95"/>
      <c r="R54" s="96"/>
      <c r="T54" s="95"/>
      <c r="U54" s="95"/>
      <c r="V54" s="95"/>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1"/>
      <c r="B55" s="83"/>
      <c r="C55" s="95"/>
      <c r="D55" s="95"/>
      <c r="E55" s="95"/>
      <c r="F55" s="95"/>
      <c r="G55" s="95"/>
      <c r="H55" s="95"/>
      <c r="I55" s="95"/>
      <c r="J55" s="95"/>
      <c r="K55" s="95"/>
      <c r="L55" s="95"/>
      <c r="M55" s="95"/>
      <c r="N55" s="95"/>
      <c r="O55" s="95"/>
      <c r="P55" s="95"/>
      <c r="Q55" s="95"/>
      <c r="R55" s="96"/>
      <c r="T55" s="95"/>
      <c r="U55" s="95"/>
      <c r="V55" s="95"/>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182"/>
      <c r="B56" s="4"/>
      <c r="C56" s="3"/>
      <c r="D56" s="3"/>
      <c r="E56" s="3"/>
      <c r="F56" s="3"/>
      <c r="G56" s="3"/>
      <c r="H56" s="3"/>
      <c r="I56" s="3"/>
      <c r="J56" s="3"/>
      <c r="K56" s="3"/>
      <c r="L56" s="3"/>
      <c r="M56" s="3"/>
      <c r="N56" s="3"/>
      <c r="O56" s="3"/>
      <c r="P56" s="3"/>
      <c r="Q56" s="3"/>
      <c r="R56" s="3"/>
      <c r="T56" s="3"/>
      <c r="U56" s="3"/>
      <c r="V56" s="3"/>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A59:R59"/>
    <mergeCell ref="C62:M63"/>
    <mergeCell ref="N62:N63"/>
    <mergeCell ref="Z46:AC46"/>
    <mergeCell ref="G48:H48"/>
    <mergeCell ref="Q48:R48"/>
    <mergeCell ref="AE52:AF52"/>
    <mergeCell ref="Y54:AF55"/>
    <mergeCell ref="Y57:AD57"/>
    <mergeCell ref="AE57:AF57"/>
    <mergeCell ref="AK51:AN51"/>
    <mergeCell ref="A58:R58"/>
    <mergeCell ref="G37:H37"/>
    <mergeCell ref="Q37:R37"/>
    <mergeCell ref="Z37:AC37"/>
    <mergeCell ref="A47:B47"/>
    <mergeCell ref="C47:H47"/>
    <mergeCell ref="I47:J47"/>
    <mergeCell ref="K47:R47"/>
    <mergeCell ref="T47:V47"/>
    <mergeCell ref="Z44:AC44"/>
    <mergeCell ref="Z45:AC45"/>
    <mergeCell ref="Z38:AC38"/>
    <mergeCell ref="Z39:AC39"/>
    <mergeCell ref="AK39:AN39"/>
    <mergeCell ref="Z40:AC40"/>
    <mergeCell ref="Z41:AC41"/>
    <mergeCell ref="Z42:AC42"/>
    <mergeCell ref="Z43:AC43"/>
    <mergeCell ref="Z47:AC47"/>
    <mergeCell ref="Z48:AA48"/>
    <mergeCell ref="Y49:AF49"/>
    <mergeCell ref="Y52:AD52"/>
    <mergeCell ref="Z30:AC30"/>
    <mergeCell ref="Z31:AC31"/>
    <mergeCell ref="Z32:AC32"/>
    <mergeCell ref="Z33:AC33"/>
    <mergeCell ref="Z34:AC34"/>
    <mergeCell ref="Z35:AC35"/>
    <mergeCell ref="A36:B36"/>
    <mergeCell ref="C36:H36"/>
    <mergeCell ref="I36:J36"/>
    <mergeCell ref="K36:R36"/>
    <mergeCell ref="T36:V36"/>
    <mergeCell ref="Z36:AC36"/>
    <mergeCell ref="A25:B25"/>
    <mergeCell ref="C25:H25"/>
    <mergeCell ref="I25:J25"/>
    <mergeCell ref="K25:R25"/>
    <mergeCell ref="T25:V25"/>
    <mergeCell ref="Z25:AC25"/>
    <mergeCell ref="AK27:AN27"/>
    <mergeCell ref="Z28:AC28"/>
    <mergeCell ref="Z29:AC29"/>
    <mergeCell ref="G26:H26"/>
    <mergeCell ref="Q26:R26"/>
    <mergeCell ref="Z26:AC26"/>
    <mergeCell ref="Z27:AC27"/>
    <mergeCell ref="A14:B14"/>
    <mergeCell ref="C14:H14"/>
    <mergeCell ref="I14:J14"/>
    <mergeCell ref="K14:R14"/>
    <mergeCell ref="T14:V14"/>
    <mergeCell ref="Y14:AA14"/>
    <mergeCell ref="AD14:AE14"/>
    <mergeCell ref="G15:H15"/>
    <mergeCell ref="Q15:R15"/>
    <mergeCell ref="A3:B3"/>
    <mergeCell ref="C3:H3"/>
    <mergeCell ref="I3:J3"/>
    <mergeCell ref="K3:R3"/>
    <mergeCell ref="T3:V3"/>
    <mergeCell ref="Y3:AB3"/>
    <mergeCell ref="AD3:AF3"/>
    <mergeCell ref="AK3:AN3"/>
    <mergeCell ref="G4:H4"/>
    <mergeCell ref="Q4:R4"/>
    <mergeCell ref="Y4:AB4"/>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71" priority="53" stopIfTrue="1" operator="equal">
      <formula>0</formula>
    </cfRule>
  </conditionalFormatting>
  <conditionalFormatting sqref="B49:B55">
    <cfRule type="cellIs" dxfId="70" priority="1" stopIfTrue="1" operator="equal">
      <formula>0</formula>
    </cfRule>
  </conditionalFormatting>
  <conditionalFormatting sqref="C12:Q12 C23:Q23 C34:Q34">
    <cfRule type="cellIs" dxfId="69" priority="9" stopIfTrue="1" operator="equal">
      <formula>0</formula>
    </cfRule>
  </conditionalFormatting>
  <conditionalFormatting sqref="C45:Q45">
    <cfRule type="cellIs" dxfId="68" priority="36" stopIfTrue="1" operator="equal">
      <formula>0</formula>
    </cfRule>
  </conditionalFormatting>
  <conditionalFormatting sqref="T12:V12">
    <cfRule type="cellIs" dxfId="67" priority="44" stopIfTrue="1" operator="equal">
      <formula>0</formula>
    </cfRule>
  </conditionalFormatting>
  <conditionalFormatting sqref="T23:V23">
    <cfRule type="cellIs" dxfId="66" priority="43" stopIfTrue="1" operator="equal">
      <formula>0</formula>
    </cfRule>
  </conditionalFormatting>
  <conditionalFormatting sqref="T34:V34">
    <cfRule type="cellIs" dxfId="65" priority="42" stopIfTrue="1" operator="equal">
      <formula>0</formula>
    </cfRule>
  </conditionalFormatting>
  <conditionalFormatting sqref="T45:V45">
    <cfRule type="cellIs" dxfId="64" priority="41" stopIfTrue="1" operator="equal">
      <formula>0</formula>
    </cfRule>
  </conditionalFormatting>
  <conditionalFormatting sqref="AB14">
    <cfRule type="cellIs" dxfId="63" priority="35" stopIfTrue="1" operator="lessThan">
      <formula>0</formula>
    </cfRule>
  </conditionalFormatting>
  <conditionalFormatting sqref="AE18:AF23 AE25:AF48">
    <cfRule type="cellIs" dxfId="62" priority="33" stopIfTrue="1" operator="equal">
      <formula>0</formula>
    </cfRule>
  </conditionalFormatting>
  <dataValidations count="5">
    <dataValidation allowBlank="1" showInputMessage="1" sqref="AB7" xr:uid="{CC4C23E9-2282-4522-ACE2-38C3EB0EC07F}"/>
    <dataValidation type="decimal" allowBlank="1" showInputMessage="1" showErrorMessage="1" sqref="AG10 AB10 AE24" xr:uid="{8396BBDC-9A86-4C62-84EC-D9DCB9C8DC7D}">
      <formula1>0</formula1>
      <formula2>300</formula2>
    </dataValidation>
    <dataValidation type="decimal" allowBlank="1" showInputMessage="1" showErrorMessage="1" sqref="AD5" xr:uid="{7EE06124-43EC-4ADF-B7A5-ED25877B70F5}">
      <formula1>0</formula1>
      <formula2>2</formula2>
    </dataValidation>
    <dataValidation type="decimal" allowBlank="1" showInputMessage="1" showErrorMessage="1" errorTitle="Invalid Data Type" error="Please enter a number between 0 and 24." sqref="C16:C22 C38:C44 C27:C33 C5:C11 C49:C55" xr:uid="{6902F4A6-BAFA-47F8-ADB6-3C26FF8201A7}">
      <formula1>0</formula1>
      <formula2>24</formula2>
    </dataValidation>
    <dataValidation type="date" allowBlank="1" showInputMessage="1" sqref="AE7" xr:uid="{F9D0A3E4-AF26-4E9E-9030-5E902E12A173}">
      <formula1>1</formula1>
      <formula2>73050</formula2>
    </dataValidation>
  </dataValidations>
  <hyperlinks>
    <hyperlink ref="F60" r:id="rId1" display="http://web.uncg.edu/hrs/PolicyManuals/StaffManual/Section5/" xr:uid="{2DEE23F7-FF13-42D9-A6B6-A2F95149D891}"/>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A1C0590-72CA-446B-9AFC-88FCC0C57C90}">
          <x14:formula1>
            <xm:f>Validation!$F$18:$F$21</xm:f>
          </x14:formula1>
          <xm:sqref>H5:H11 H16:H22 H27:H33 H38:H44 H49:H55</xm:sqref>
        </x14:dataValidation>
        <x14:dataValidation type="list" allowBlank="1" showInputMessage="1" showErrorMessage="1" xr:uid="{F7DF43FB-6D8B-4391-87F3-29BD74550067}">
          <x14:formula1>
            <xm:f>Validation!$B$18:$B$28</xm:f>
          </x14:formula1>
          <xm:sqref>R38:R44 R49:R55 R27:R33 R5:R11 R16:R22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ADA4-E3A1-4A11-A796-E2982EC62DCE}">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45809</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45810</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45811</v>
      </c>
      <c r="C7" s="26"/>
      <c r="D7" s="48"/>
      <c r="E7" s="48"/>
      <c r="F7" s="48"/>
      <c r="G7" s="48"/>
      <c r="H7" s="48"/>
      <c r="I7" s="56"/>
      <c r="J7" s="51"/>
      <c r="K7" s="48"/>
      <c r="L7" s="49"/>
      <c r="M7" s="48"/>
      <c r="N7" s="48"/>
      <c r="O7" s="48"/>
      <c r="P7" s="48"/>
      <c r="Q7" s="48"/>
      <c r="R7" s="50"/>
      <c r="S7" s="3"/>
      <c r="T7" s="56"/>
      <c r="U7" s="99"/>
      <c r="V7" s="97"/>
      <c r="Y7" s="270" t="s">
        <v>247</v>
      </c>
      <c r="Z7" s="271"/>
      <c r="AB7" s="272">
        <f>VLOOKUP(Y7,Validation!B4:F15,2,FALSE)</f>
        <v>45809</v>
      </c>
      <c r="AC7" s="273"/>
      <c r="AE7" s="272">
        <f>VLOOKUP(Y7,Validation!B4:F15,4,FALSE)</f>
        <v>45836</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45812</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45813</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45814</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June!AB14</f>
        <v>0</v>
      </c>
      <c r="AC10" s="86"/>
      <c r="AD10" s="262" t="s">
        <v>152</v>
      </c>
      <c r="AE10" s="263"/>
      <c r="AF10" s="45">
        <f>June!AF14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45815</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45816</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45817</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45818</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45819</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45820</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45821</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45822</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45823</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45824</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45825</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45826</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45827</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45828</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45829</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45830</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45831</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45832</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45833</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45834</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45835</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45836</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316"/>
      <c r="B47" s="316"/>
      <c r="C47" s="317"/>
      <c r="D47" s="317"/>
      <c r="E47" s="317"/>
      <c r="F47" s="317"/>
      <c r="G47" s="317"/>
      <c r="H47" s="317"/>
      <c r="I47" s="317"/>
      <c r="J47" s="317"/>
      <c r="K47" s="317"/>
      <c r="L47" s="317"/>
      <c r="M47" s="317"/>
      <c r="N47" s="317"/>
      <c r="O47" s="317"/>
      <c r="P47" s="317"/>
      <c r="Q47" s="317"/>
      <c r="R47" s="317"/>
      <c r="T47" s="317"/>
      <c r="U47" s="317"/>
      <c r="V47" s="317"/>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183"/>
      <c r="B48" s="180"/>
      <c r="C48" s="183"/>
      <c r="D48" s="183"/>
      <c r="E48" s="183"/>
      <c r="F48" s="183"/>
      <c r="G48" s="318"/>
      <c r="H48" s="318"/>
      <c r="I48" s="181"/>
      <c r="J48" s="181"/>
      <c r="K48" s="183"/>
      <c r="L48" s="183"/>
      <c r="M48" s="183"/>
      <c r="N48" s="183"/>
      <c r="O48" s="183"/>
      <c r="P48" s="183"/>
      <c r="Q48" s="318"/>
      <c r="R48" s="318"/>
      <c r="S48" s="1"/>
      <c r="T48" s="183"/>
      <c r="U48" s="183"/>
      <c r="V48" s="183"/>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1"/>
      <c r="B49" s="83"/>
      <c r="C49" s="95"/>
      <c r="D49" s="95"/>
      <c r="E49" s="95"/>
      <c r="F49" s="95"/>
      <c r="G49" s="95"/>
      <c r="H49" s="95"/>
      <c r="I49" s="95"/>
      <c r="J49" s="95"/>
      <c r="K49" s="95"/>
      <c r="L49" s="95"/>
      <c r="M49" s="95"/>
      <c r="N49" s="95"/>
      <c r="O49" s="95"/>
      <c r="P49" s="95"/>
      <c r="Q49" s="95"/>
      <c r="R49" s="96"/>
      <c r="T49" s="95"/>
      <c r="U49" s="95"/>
      <c r="V49" s="95"/>
      <c r="Y49" s="312" t="s">
        <v>229</v>
      </c>
      <c r="Z49" s="312"/>
      <c r="AA49" s="312"/>
      <c r="AB49" s="312"/>
      <c r="AC49" s="312"/>
      <c r="AD49" s="312"/>
      <c r="AE49" s="312"/>
      <c r="AF49" s="312"/>
      <c r="AI49" s="35"/>
      <c r="AJ49" s="34"/>
      <c r="AK49" s="34"/>
      <c r="AL49" s="34"/>
      <c r="AM49" s="34"/>
      <c r="AN49" s="34"/>
      <c r="AO49" s="133"/>
    </row>
    <row r="50" spans="1:41" ht="13.5" thickBot="1">
      <c r="A50" s="1"/>
      <c r="B50" s="83"/>
      <c r="C50" s="95"/>
      <c r="D50" s="95"/>
      <c r="E50" s="95"/>
      <c r="F50" s="95"/>
      <c r="G50" s="95"/>
      <c r="H50" s="95"/>
      <c r="I50" s="95"/>
      <c r="J50" s="95"/>
      <c r="K50" s="95"/>
      <c r="L50" s="95"/>
      <c r="M50" s="95"/>
      <c r="N50" s="95"/>
      <c r="O50" s="95"/>
      <c r="P50" s="95"/>
      <c r="Q50" s="95"/>
      <c r="R50" s="96"/>
      <c r="T50" s="95"/>
      <c r="U50" s="95"/>
      <c r="V50" s="95"/>
      <c r="AI50" s="35"/>
      <c r="AJ50" s="34"/>
      <c r="AK50" s="34"/>
      <c r="AL50" s="34"/>
      <c r="AM50" s="34"/>
      <c r="AN50" s="34"/>
      <c r="AO50" s="133"/>
    </row>
    <row r="51" spans="1:41" ht="13.5" thickTop="1">
      <c r="A51" s="1"/>
      <c r="B51" s="83"/>
      <c r="C51" s="95"/>
      <c r="D51" s="95"/>
      <c r="E51" s="95"/>
      <c r="F51" s="95"/>
      <c r="G51" s="95"/>
      <c r="H51" s="95"/>
      <c r="I51" s="95"/>
      <c r="J51" s="95"/>
      <c r="K51" s="95"/>
      <c r="L51" s="95"/>
      <c r="M51" s="95"/>
      <c r="N51" s="95"/>
      <c r="O51" s="95"/>
      <c r="P51" s="95"/>
      <c r="Q51" s="95"/>
      <c r="R51" s="96"/>
      <c r="T51" s="95"/>
      <c r="U51" s="95"/>
      <c r="V51" s="95"/>
      <c r="X51" s="81"/>
      <c r="Y51" s="8"/>
      <c r="Z51" s="8"/>
      <c r="AA51" s="8"/>
      <c r="AB51" s="8"/>
      <c r="AC51" s="8"/>
      <c r="AD51" s="8"/>
      <c r="AE51" s="8"/>
      <c r="AF51" s="8"/>
      <c r="AG51" s="9"/>
      <c r="AI51" s="35"/>
      <c r="AJ51" s="23" t="s">
        <v>35</v>
      </c>
      <c r="AK51" s="264" t="s">
        <v>71</v>
      </c>
      <c r="AL51" s="265"/>
      <c r="AM51" s="265"/>
      <c r="AN51" s="266"/>
      <c r="AO51" s="133"/>
    </row>
    <row r="52" spans="1:41">
      <c r="A52" s="1"/>
      <c r="B52" s="83"/>
      <c r="C52" s="95"/>
      <c r="D52" s="95"/>
      <c r="E52" s="95"/>
      <c r="F52" s="95"/>
      <c r="G52" s="95"/>
      <c r="H52" s="95"/>
      <c r="I52" s="95"/>
      <c r="J52" s="95"/>
      <c r="K52" s="95"/>
      <c r="L52" s="95"/>
      <c r="M52" s="95"/>
      <c r="N52" s="95"/>
      <c r="O52" s="95"/>
      <c r="P52" s="95"/>
      <c r="Q52" s="95"/>
      <c r="R52" s="96"/>
      <c r="T52" s="95"/>
      <c r="U52" s="95"/>
      <c r="V52" s="95"/>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1"/>
      <c r="B53" s="83"/>
      <c r="C53" s="95"/>
      <c r="D53" s="95"/>
      <c r="E53" s="95"/>
      <c r="F53" s="95"/>
      <c r="G53" s="95"/>
      <c r="H53" s="95"/>
      <c r="I53" s="95"/>
      <c r="J53" s="95"/>
      <c r="K53" s="95"/>
      <c r="L53" s="95"/>
      <c r="M53" s="95"/>
      <c r="N53" s="95"/>
      <c r="O53" s="95"/>
      <c r="P53" s="95"/>
      <c r="Q53" s="95"/>
      <c r="R53" s="96"/>
      <c r="T53" s="95"/>
      <c r="U53" s="95"/>
      <c r="V53" s="95"/>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1"/>
      <c r="B54" s="83"/>
      <c r="C54" s="95"/>
      <c r="D54" s="95"/>
      <c r="E54" s="95"/>
      <c r="F54" s="95"/>
      <c r="G54" s="95"/>
      <c r="H54" s="95"/>
      <c r="I54" s="95"/>
      <c r="J54" s="95"/>
      <c r="K54" s="95"/>
      <c r="L54" s="95"/>
      <c r="M54" s="95"/>
      <c r="N54" s="95"/>
      <c r="O54" s="95"/>
      <c r="P54" s="95"/>
      <c r="Q54" s="95"/>
      <c r="R54" s="96"/>
      <c r="T54" s="95"/>
      <c r="U54" s="95"/>
      <c r="V54" s="95"/>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1"/>
      <c r="B55" s="83"/>
      <c r="C55" s="95"/>
      <c r="D55" s="95"/>
      <c r="E55" s="95"/>
      <c r="F55" s="95"/>
      <c r="G55" s="95"/>
      <c r="H55" s="95"/>
      <c r="I55" s="95"/>
      <c r="J55" s="95"/>
      <c r="K55" s="95"/>
      <c r="L55" s="95"/>
      <c r="M55" s="95"/>
      <c r="N55" s="95"/>
      <c r="O55" s="95"/>
      <c r="P55" s="95"/>
      <c r="Q55" s="95"/>
      <c r="R55" s="96"/>
      <c r="T55" s="95"/>
      <c r="U55" s="95"/>
      <c r="V55" s="95"/>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182"/>
      <c r="B56" s="4"/>
      <c r="C56" s="95"/>
      <c r="D56" s="95"/>
      <c r="E56" s="95"/>
      <c r="F56" s="95"/>
      <c r="G56" s="95"/>
      <c r="H56" s="95"/>
      <c r="I56" s="95"/>
      <c r="J56" s="95"/>
      <c r="K56" s="95"/>
      <c r="L56" s="95"/>
      <c r="M56" s="95"/>
      <c r="N56" s="95"/>
      <c r="O56" s="95"/>
      <c r="P56" s="95"/>
      <c r="Q56" s="95"/>
      <c r="R56" s="96"/>
      <c r="T56" s="95"/>
      <c r="U56" s="95"/>
      <c r="V56" s="95"/>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name="Range1_2"/>
    <protectedRange sqref="Y3 Y5 AD3 AB7 AE7 AD5:AF5" name="Range1_1_1"/>
    <protectedRange sqref="AG10" name="Range1_2_1_1"/>
    <protectedRange sqref="AB10" name="Range1_3_2_1"/>
    <protectedRange sqref="AE24" name="Range1_3_1_1_1"/>
    <protectedRange sqref="C49:C55" name="Range1_3"/>
  </protectedRanges>
  <mergeCells count="106">
    <mergeCell ref="Z43:AC43"/>
    <mergeCell ref="A25:B25"/>
    <mergeCell ref="C25:H25"/>
    <mergeCell ref="I25:J25"/>
    <mergeCell ref="K25:R25"/>
    <mergeCell ref="T25:V25"/>
    <mergeCell ref="Z25:AC25"/>
    <mergeCell ref="AK51:AN51"/>
    <mergeCell ref="A58:R58"/>
    <mergeCell ref="Z46:AC46"/>
    <mergeCell ref="A36:B36"/>
    <mergeCell ref="C36:H36"/>
    <mergeCell ref="I36:J36"/>
    <mergeCell ref="K36:R36"/>
    <mergeCell ref="T36:V36"/>
    <mergeCell ref="Z36:AC36"/>
    <mergeCell ref="G37:H37"/>
    <mergeCell ref="Q37:R37"/>
    <mergeCell ref="Z37:AC37"/>
    <mergeCell ref="Z38:AC38"/>
    <mergeCell ref="Z39:AC39"/>
    <mergeCell ref="AK39:AN39"/>
    <mergeCell ref="Z40:AC40"/>
    <mergeCell ref="Z41:AC41"/>
    <mergeCell ref="Z42:AC42"/>
    <mergeCell ref="A14:B14"/>
    <mergeCell ref="C14:H14"/>
    <mergeCell ref="I14:J14"/>
    <mergeCell ref="K14:R14"/>
    <mergeCell ref="T14:V14"/>
    <mergeCell ref="Y14:AA14"/>
    <mergeCell ref="AD14:AE14"/>
    <mergeCell ref="G15:H15"/>
    <mergeCell ref="Q15:R15"/>
    <mergeCell ref="G26:H26"/>
    <mergeCell ref="Q26:R26"/>
    <mergeCell ref="Z26:AC26"/>
    <mergeCell ref="Z27:AC27"/>
    <mergeCell ref="A3:B3"/>
    <mergeCell ref="C3:H3"/>
    <mergeCell ref="I3:J3"/>
    <mergeCell ref="K3:R3"/>
    <mergeCell ref="T3:V3"/>
    <mergeCell ref="Y3:AB3"/>
    <mergeCell ref="AD3:AF3"/>
    <mergeCell ref="AK3:AN3"/>
    <mergeCell ref="G4:H4"/>
    <mergeCell ref="Q4:R4"/>
    <mergeCell ref="Y4:AB4"/>
    <mergeCell ref="A59:R59"/>
    <mergeCell ref="C62:M63"/>
    <mergeCell ref="N62:N63"/>
    <mergeCell ref="Z44:AC44"/>
    <mergeCell ref="Z45:AC45"/>
    <mergeCell ref="A47:B47"/>
    <mergeCell ref="C47:H47"/>
    <mergeCell ref="I47:J47"/>
    <mergeCell ref="K47:R47"/>
    <mergeCell ref="T47:V47"/>
    <mergeCell ref="G48:H48"/>
    <mergeCell ref="Q48:R48"/>
    <mergeCell ref="Z47:AC47"/>
    <mergeCell ref="Z48:AA48"/>
    <mergeCell ref="Y49:AF49"/>
    <mergeCell ref="Y52:AD52"/>
    <mergeCell ref="AE52:AF52"/>
    <mergeCell ref="Y54:AF55"/>
    <mergeCell ref="Y57:AD57"/>
    <mergeCell ref="AE57:AF57"/>
    <mergeCell ref="AK27:AN27"/>
    <mergeCell ref="Z28:AC28"/>
    <mergeCell ref="Z29:AC29"/>
    <mergeCell ref="Z30:AC30"/>
    <mergeCell ref="Z31:AC31"/>
    <mergeCell ref="Z32:AC32"/>
    <mergeCell ref="Z33:AC33"/>
    <mergeCell ref="Z34:AC34"/>
    <mergeCell ref="Z35:AC35"/>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61" priority="53" stopIfTrue="1" operator="equal">
      <formula>0</formula>
    </cfRule>
  </conditionalFormatting>
  <conditionalFormatting sqref="B49:B55">
    <cfRule type="cellIs" dxfId="60" priority="1" stopIfTrue="1" operator="equal">
      <formula>0</formula>
    </cfRule>
  </conditionalFormatting>
  <conditionalFormatting sqref="C12:Q12 C23:Q23 C34:Q34">
    <cfRule type="cellIs" dxfId="59" priority="2" stopIfTrue="1" operator="equal">
      <formula>0</formula>
    </cfRule>
  </conditionalFormatting>
  <conditionalFormatting sqref="C45:Q45">
    <cfRule type="cellIs" dxfId="58" priority="36" stopIfTrue="1" operator="equal">
      <formula>0</formula>
    </cfRule>
  </conditionalFormatting>
  <conditionalFormatting sqref="T12:V12">
    <cfRule type="cellIs" dxfId="57" priority="44" stopIfTrue="1" operator="equal">
      <formula>0</formula>
    </cfRule>
  </conditionalFormatting>
  <conditionalFormatting sqref="T23:V23">
    <cfRule type="cellIs" dxfId="56" priority="43" stopIfTrue="1" operator="equal">
      <formula>0</formula>
    </cfRule>
  </conditionalFormatting>
  <conditionalFormatting sqref="T34:V34">
    <cfRule type="cellIs" dxfId="55" priority="42" stopIfTrue="1" operator="equal">
      <formula>0</formula>
    </cfRule>
  </conditionalFormatting>
  <conditionalFormatting sqref="T45:V45">
    <cfRule type="cellIs" dxfId="54" priority="41" stopIfTrue="1" operator="equal">
      <formula>0</formula>
    </cfRule>
  </conditionalFormatting>
  <conditionalFormatting sqref="AB14">
    <cfRule type="cellIs" dxfId="53" priority="35" stopIfTrue="1" operator="lessThan">
      <formula>0</formula>
    </cfRule>
  </conditionalFormatting>
  <conditionalFormatting sqref="AE18:AF23 AE25:AF48">
    <cfRule type="cellIs" dxfId="52" priority="33" stopIfTrue="1" operator="equal">
      <formula>0</formula>
    </cfRule>
  </conditionalFormatting>
  <dataValidations count="5">
    <dataValidation type="date" allowBlank="1" showInputMessage="1" sqref="AE7" xr:uid="{B6B10250-B6D0-49B9-8D98-0FBCC8699C22}">
      <formula1>1</formula1>
      <formula2>73050</formula2>
    </dataValidation>
    <dataValidation type="decimal" allowBlank="1" showInputMessage="1" showErrorMessage="1" errorTitle="Invalid Data Type" error="Please enter a number between 0 and 24." sqref="C16:C22 C38:C44 C27:C33 C5:C11 C49:C55" xr:uid="{3F89AF61-DA6F-4A24-8650-C9C7740875C7}">
      <formula1>0</formula1>
      <formula2>24</formula2>
    </dataValidation>
    <dataValidation type="decimal" allowBlank="1" showInputMessage="1" showErrorMessage="1" sqref="AD5" xr:uid="{873F0389-5014-4C6E-A9B1-611967FCAFB2}">
      <formula1>0</formula1>
      <formula2>2</formula2>
    </dataValidation>
    <dataValidation type="decimal" allowBlank="1" showInputMessage="1" showErrorMessage="1" sqref="AG10 AB10 AE24" xr:uid="{9186C466-E14B-465C-A593-D181787464ED}">
      <formula1>0</formula1>
      <formula2>300</formula2>
    </dataValidation>
    <dataValidation allowBlank="1" showInputMessage="1" sqref="AB7" xr:uid="{807D8005-B9B9-419A-88FA-A30C861C8D56}"/>
  </dataValidations>
  <hyperlinks>
    <hyperlink ref="F60" r:id="rId1" display="http://web.uncg.edu/hrs/PolicyManuals/StaffManual/Section5/" xr:uid="{144822F6-007B-491B-9FB5-85E8639EEDB9}"/>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24B0F3A-38C7-471C-80DD-190D5B44577E}">
          <x14:formula1>
            <xm:f>Validation!$F$18:$F$21</xm:f>
          </x14:formula1>
          <xm:sqref>H5:H11 H16:H22 H27:H33 H38:H44 H49:H55</xm:sqref>
        </x14:dataValidation>
        <x14:dataValidation type="list" allowBlank="1" showInputMessage="1" showErrorMessage="1" xr:uid="{B5B8E132-988B-487D-B390-DBE69E20BD7B}">
          <x14:formula1>
            <xm:f>Validation!$B$18:$B$28</xm:f>
          </x14:formula1>
          <xm:sqref>R38:R44 R16:R22 R27:R33 R5:R11 R49:R55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D793C-739F-4303-B6CE-F87A34F07EBF}">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45837</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45838</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45839</v>
      </c>
      <c r="C7" s="26"/>
      <c r="D7" s="48"/>
      <c r="E7" s="48"/>
      <c r="F7" s="48"/>
      <c r="G7" s="48"/>
      <c r="H7" s="48"/>
      <c r="I7" s="56"/>
      <c r="J7" s="51"/>
      <c r="K7" s="48"/>
      <c r="L7" s="49"/>
      <c r="M7" s="48"/>
      <c r="N7" s="48"/>
      <c r="O7" s="48"/>
      <c r="P7" s="48"/>
      <c r="Q7" s="48"/>
      <c r="R7" s="50"/>
      <c r="S7" s="3"/>
      <c r="T7" s="56"/>
      <c r="U7" s="99"/>
      <c r="V7" s="97"/>
      <c r="Y7" s="270" t="s">
        <v>248</v>
      </c>
      <c r="Z7" s="271"/>
      <c r="AB7" s="272">
        <f>VLOOKUP(Y7,Validation!B4:F15,2,FALSE)</f>
        <v>45837</v>
      </c>
      <c r="AC7" s="273"/>
      <c r="AE7" s="272">
        <f>VLOOKUP(Y7,Validation!B4:F15,4,FALSE)</f>
        <v>45871</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45840</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45841</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45842</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July!AB14</f>
        <v>0</v>
      </c>
      <c r="AC10" s="86"/>
      <c r="AD10" s="262" t="s">
        <v>152</v>
      </c>
      <c r="AE10" s="263"/>
      <c r="AF10" s="45">
        <f>July!AF14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45843</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45844</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45845</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45846</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45847</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45848</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45849</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45850</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45851</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45852</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45853</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45854</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45855</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45856</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45857</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45858</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45859</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45860</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45861</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45862</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45863</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45864</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6.5" thickTop="1" thickBot="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6.5" thickTop="1" thickBot="1">
      <c r="A47" s="247" t="s">
        <v>35</v>
      </c>
      <c r="B47" s="247"/>
      <c r="C47" s="248" t="s">
        <v>175</v>
      </c>
      <c r="D47" s="249"/>
      <c r="E47" s="249"/>
      <c r="F47" s="249"/>
      <c r="G47" s="249"/>
      <c r="H47" s="250"/>
      <c r="I47" s="251" t="s">
        <v>174</v>
      </c>
      <c r="J47" s="252"/>
      <c r="K47" s="253" t="s">
        <v>95</v>
      </c>
      <c r="L47" s="254"/>
      <c r="M47" s="254"/>
      <c r="N47" s="254"/>
      <c r="O47" s="254"/>
      <c r="P47" s="254"/>
      <c r="Q47" s="254"/>
      <c r="R47" s="255"/>
      <c r="T47" s="256" t="s">
        <v>105</v>
      </c>
      <c r="U47" s="257"/>
      <c r="V47" s="258"/>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23" t="s">
        <v>24</v>
      </c>
      <c r="B48" s="24" t="s">
        <v>25</v>
      </c>
      <c r="C48" s="23" t="s">
        <v>226</v>
      </c>
      <c r="D48" s="23" t="s">
        <v>81</v>
      </c>
      <c r="E48" s="23" t="s">
        <v>82</v>
      </c>
      <c r="F48" s="23" t="s">
        <v>83</v>
      </c>
      <c r="G48" s="264" t="s">
        <v>87</v>
      </c>
      <c r="H48" s="267"/>
      <c r="I48" s="93" t="s">
        <v>94</v>
      </c>
      <c r="J48" s="92" t="s">
        <v>77</v>
      </c>
      <c r="K48" s="23" t="s">
        <v>173</v>
      </c>
      <c r="L48" s="130" t="s">
        <v>5</v>
      </c>
      <c r="M48" s="23" t="s">
        <v>7</v>
      </c>
      <c r="N48" s="23" t="s">
        <v>13</v>
      </c>
      <c r="O48" s="23" t="s">
        <v>11</v>
      </c>
      <c r="P48" s="23" t="s">
        <v>44</v>
      </c>
      <c r="Q48" s="264" t="s">
        <v>87</v>
      </c>
      <c r="R48" s="266"/>
      <c r="S48" s="1"/>
      <c r="T48" s="55" t="s">
        <v>78</v>
      </c>
      <c r="U48" s="98" t="s">
        <v>101</v>
      </c>
      <c r="V48" s="132" t="s">
        <v>104</v>
      </c>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22" t="s">
        <v>26</v>
      </c>
      <c r="B49" s="25">
        <f>IF(B44&lt;&gt;0,IF(SUM(B44+1)&gt;$AE$7,0, SUM(B44+1)),0)</f>
        <v>45865</v>
      </c>
      <c r="C49" s="26"/>
      <c r="D49" s="48"/>
      <c r="E49" s="48"/>
      <c r="F49" s="48"/>
      <c r="G49" s="48"/>
      <c r="H49" s="48"/>
      <c r="I49" s="91"/>
      <c r="J49" s="51"/>
      <c r="K49" s="48"/>
      <c r="L49" s="48"/>
      <c r="M49" s="48"/>
      <c r="N49" s="48"/>
      <c r="O49" s="48"/>
      <c r="P49" s="48"/>
      <c r="Q49" s="48"/>
      <c r="R49" s="50"/>
      <c r="T49" s="56"/>
      <c r="U49" s="99"/>
      <c r="V49" s="97"/>
      <c r="Y49" s="312" t="s">
        <v>229</v>
      </c>
      <c r="Z49" s="312"/>
      <c r="AA49" s="312"/>
      <c r="AB49" s="312"/>
      <c r="AC49" s="312"/>
      <c r="AD49" s="312"/>
      <c r="AE49" s="312"/>
      <c r="AF49" s="312"/>
      <c r="AI49" s="35"/>
      <c r="AJ49" s="34"/>
      <c r="AK49" s="34"/>
      <c r="AL49" s="34"/>
      <c r="AM49" s="34"/>
      <c r="AN49" s="34"/>
      <c r="AO49" s="133"/>
    </row>
    <row r="50" spans="1:41" ht="13.5" thickBot="1">
      <c r="A50" s="22" t="s">
        <v>27</v>
      </c>
      <c r="B50" s="25">
        <f t="shared" ref="B50:B55" si="28">IF(B49&lt;&gt;0,IF(SUM(B49+1)&gt;$AE$7,0, SUM(B49+1)),0)</f>
        <v>45866</v>
      </c>
      <c r="C50" s="26"/>
      <c r="D50" s="48"/>
      <c r="E50" s="48"/>
      <c r="F50" s="48"/>
      <c r="G50" s="48"/>
      <c r="H50" s="48"/>
      <c r="I50" s="91"/>
      <c r="J50" s="51"/>
      <c r="K50" s="48"/>
      <c r="L50" s="48"/>
      <c r="M50" s="48"/>
      <c r="N50" s="48"/>
      <c r="O50" s="48"/>
      <c r="P50" s="48"/>
      <c r="Q50" s="48"/>
      <c r="R50" s="50"/>
      <c r="T50" s="56"/>
      <c r="U50" s="99"/>
      <c r="V50" s="97"/>
      <c r="AI50" s="35"/>
      <c r="AJ50" s="34"/>
      <c r="AK50" s="34"/>
      <c r="AL50" s="34"/>
      <c r="AM50" s="34"/>
      <c r="AN50" s="34"/>
      <c r="AO50" s="133"/>
    </row>
    <row r="51" spans="1:41" ht="13.5" thickTop="1">
      <c r="A51" s="22" t="s">
        <v>28</v>
      </c>
      <c r="B51" s="25">
        <f t="shared" si="28"/>
        <v>45867</v>
      </c>
      <c r="C51" s="26"/>
      <c r="D51" s="48"/>
      <c r="E51" s="48"/>
      <c r="F51" s="48"/>
      <c r="G51" s="48"/>
      <c r="H51" s="48"/>
      <c r="I51" s="91"/>
      <c r="J51" s="51"/>
      <c r="K51" s="48"/>
      <c r="L51" s="48"/>
      <c r="M51" s="48"/>
      <c r="N51" s="48"/>
      <c r="O51" s="48"/>
      <c r="P51" s="48"/>
      <c r="Q51" s="48"/>
      <c r="R51" s="50"/>
      <c r="T51" s="56"/>
      <c r="U51" s="99"/>
      <c r="V51" s="97"/>
      <c r="X51" s="81"/>
      <c r="Y51" s="8"/>
      <c r="Z51" s="8"/>
      <c r="AA51" s="8"/>
      <c r="AB51" s="8"/>
      <c r="AC51" s="8"/>
      <c r="AD51" s="8"/>
      <c r="AE51" s="8"/>
      <c r="AF51" s="8"/>
      <c r="AG51" s="9"/>
      <c r="AI51" s="35"/>
      <c r="AJ51" s="23" t="s">
        <v>35</v>
      </c>
      <c r="AK51" s="264" t="s">
        <v>71</v>
      </c>
      <c r="AL51" s="265"/>
      <c r="AM51" s="265"/>
      <c r="AN51" s="266"/>
      <c r="AO51" s="133"/>
    </row>
    <row r="52" spans="1:41">
      <c r="A52" s="22" t="s">
        <v>29</v>
      </c>
      <c r="B52" s="25">
        <f t="shared" si="28"/>
        <v>45868</v>
      </c>
      <c r="C52" s="26"/>
      <c r="D52" s="48"/>
      <c r="E52" s="48"/>
      <c r="F52" s="48"/>
      <c r="G52" s="48"/>
      <c r="H52" s="48"/>
      <c r="I52" s="91"/>
      <c r="J52" s="51"/>
      <c r="K52" s="48"/>
      <c r="L52" s="48"/>
      <c r="M52" s="48"/>
      <c r="N52" s="48"/>
      <c r="O52" s="48"/>
      <c r="P52" s="48"/>
      <c r="Q52" s="48"/>
      <c r="R52" s="50"/>
      <c r="T52" s="56"/>
      <c r="U52" s="99"/>
      <c r="V52" s="97"/>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22" t="s">
        <v>30</v>
      </c>
      <c r="B53" s="25">
        <f t="shared" si="28"/>
        <v>45869</v>
      </c>
      <c r="C53" s="26"/>
      <c r="D53" s="48"/>
      <c r="E53" s="48"/>
      <c r="F53" s="48"/>
      <c r="G53" s="48"/>
      <c r="H53" s="48"/>
      <c r="I53" s="91"/>
      <c r="J53" s="51"/>
      <c r="K53" s="48"/>
      <c r="L53" s="48"/>
      <c r="M53" s="48"/>
      <c r="N53" s="48"/>
      <c r="O53" s="48"/>
      <c r="P53" s="48"/>
      <c r="Q53" s="48"/>
      <c r="R53" s="50"/>
      <c r="T53" s="56"/>
      <c r="U53" s="99"/>
      <c r="V53" s="97"/>
      <c r="X53" s="10"/>
      <c r="Y53" s="2" t="s">
        <v>36</v>
      </c>
      <c r="AE53" s="2" t="s">
        <v>25</v>
      </c>
      <c r="AG53" s="11"/>
      <c r="AI53" s="35"/>
      <c r="AJ53" s="22" t="s">
        <v>26</v>
      </c>
      <c r="AK53" s="27">
        <f t="shared" ref="AK53:AK59" si="29">I49</f>
        <v>0</v>
      </c>
      <c r="AL53" s="27">
        <f t="shared" ref="AL53:AL59" si="30">K49</f>
        <v>0</v>
      </c>
      <c r="AM53" s="27">
        <f t="shared" ref="AM53:AM59" si="31">IF($U$12&gt;0,T49,0)</f>
        <v>0</v>
      </c>
      <c r="AN53" s="27">
        <f t="shared" ref="AN53:AN59" si="32">IF(E49&gt;8,8,E49)</f>
        <v>0</v>
      </c>
      <c r="AO53" s="133"/>
    </row>
    <row r="54" spans="1:41" ht="12.75" customHeight="1">
      <c r="A54" s="22" t="s">
        <v>31</v>
      </c>
      <c r="B54" s="25">
        <f t="shared" si="28"/>
        <v>45870</v>
      </c>
      <c r="C54" s="26"/>
      <c r="D54" s="48"/>
      <c r="E54" s="48"/>
      <c r="F54" s="48"/>
      <c r="G54" s="48"/>
      <c r="H54" s="48"/>
      <c r="I54" s="91"/>
      <c r="J54" s="51"/>
      <c r="K54" s="48"/>
      <c r="L54" s="48"/>
      <c r="M54" s="48"/>
      <c r="N54" s="48"/>
      <c r="O54" s="48"/>
      <c r="P54" s="48"/>
      <c r="Q54" s="48"/>
      <c r="R54" s="50"/>
      <c r="T54" s="56"/>
      <c r="U54" s="99"/>
      <c r="V54" s="97"/>
      <c r="X54" s="10"/>
      <c r="Y54" s="313" t="s">
        <v>75</v>
      </c>
      <c r="Z54" s="313"/>
      <c r="AA54" s="313"/>
      <c r="AB54" s="313"/>
      <c r="AC54" s="313"/>
      <c r="AD54" s="313"/>
      <c r="AE54" s="313"/>
      <c r="AF54" s="313"/>
      <c r="AG54" s="11"/>
      <c r="AI54" s="35"/>
      <c r="AJ54" s="22" t="s">
        <v>27</v>
      </c>
      <c r="AK54" s="27">
        <f t="shared" si="29"/>
        <v>0</v>
      </c>
      <c r="AL54" s="27">
        <f t="shared" si="30"/>
        <v>0</v>
      </c>
      <c r="AM54" s="27">
        <f t="shared" si="31"/>
        <v>0</v>
      </c>
      <c r="AN54" s="27">
        <f t="shared" si="32"/>
        <v>0</v>
      </c>
      <c r="AO54" s="133"/>
    </row>
    <row r="55" spans="1:41">
      <c r="A55" s="22" t="s">
        <v>32</v>
      </c>
      <c r="B55" s="25">
        <f t="shared" si="28"/>
        <v>45871</v>
      </c>
      <c r="C55" s="26"/>
      <c r="D55" s="48"/>
      <c r="E55" s="48"/>
      <c r="F55" s="48"/>
      <c r="G55" s="48"/>
      <c r="H55" s="48"/>
      <c r="I55" s="91"/>
      <c r="J55" s="51"/>
      <c r="K55" s="48"/>
      <c r="L55" s="48"/>
      <c r="M55" s="48"/>
      <c r="N55" s="48"/>
      <c r="O55" s="48"/>
      <c r="P55" s="48"/>
      <c r="Q55" s="48"/>
      <c r="R55" s="50"/>
      <c r="T55" s="56"/>
      <c r="U55" s="99"/>
      <c r="V55" s="97"/>
      <c r="X55" s="10"/>
      <c r="Y55" s="313"/>
      <c r="Z55" s="313"/>
      <c r="AA55" s="313"/>
      <c r="AB55" s="313"/>
      <c r="AC55" s="313"/>
      <c r="AD55" s="313"/>
      <c r="AE55" s="313"/>
      <c r="AF55" s="313"/>
      <c r="AG55" s="11"/>
      <c r="AI55" s="35"/>
      <c r="AJ55" s="22" t="s">
        <v>28</v>
      </c>
      <c r="AK55" s="27">
        <f t="shared" si="29"/>
        <v>0</v>
      </c>
      <c r="AL55" s="27">
        <f t="shared" si="30"/>
        <v>0</v>
      </c>
      <c r="AM55" s="27">
        <f t="shared" si="31"/>
        <v>0</v>
      </c>
      <c r="AN55" s="27">
        <f t="shared" si="32"/>
        <v>0</v>
      </c>
      <c r="AO55" s="133"/>
    </row>
    <row r="56" spans="1:41">
      <c r="A56" s="30" t="s">
        <v>33</v>
      </c>
      <c r="B56" s="21"/>
      <c r="C56" s="29">
        <f>SUMIF($B49:$B55,"&lt;&gt;0",C49:C55)</f>
        <v>0</v>
      </c>
      <c r="D56" s="29">
        <f t="shared" ref="D56:F56" si="33">SUMIF($B49:$B55,"&lt;&gt;0",D49:D55)</f>
        <v>0</v>
      </c>
      <c r="E56" s="29">
        <f t="shared" si="33"/>
        <v>0</v>
      </c>
      <c r="F56" s="29">
        <f t="shared" si="33"/>
        <v>0</v>
      </c>
      <c r="G56" s="29"/>
      <c r="H56" s="29"/>
      <c r="I56" s="47">
        <f t="shared" ref="I56:Q56" si="34">SUMIF($B49:$B55,"&lt;&gt;0",I49:I55)</f>
        <v>0</v>
      </c>
      <c r="J56" s="47">
        <f t="shared" si="34"/>
        <v>0</v>
      </c>
      <c r="K56" s="29">
        <f t="shared" si="34"/>
        <v>0</v>
      </c>
      <c r="L56" s="29">
        <f t="shared" si="34"/>
        <v>0</v>
      </c>
      <c r="M56" s="29">
        <f t="shared" si="34"/>
        <v>0</v>
      </c>
      <c r="N56" s="29">
        <f t="shared" si="34"/>
        <v>0</v>
      </c>
      <c r="O56" s="29">
        <f t="shared" si="34"/>
        <v>0</v>
      </c>
      <c r="P56" s="29">
        <f t="shared" si="34"/>
        <v>0</v>
      </c>
      <c r="Q56" s="29">
        <f t="shared" si="34"/>
        <v>0</v>
      </c>
      <c r="R56" s="29"/>
      <c r="T56" s="57">
        <f>SUMIF($B49:$B55,"&lt;&gt;0",T49:T55)</f>
        <v>0</v>
      </c>
      <c r="U56" s="100">
        <f>SUMIF($B49:$B55,"&lt;&gt;0",U49:U55)</f>
        <v>0</v>
      </c>
      <c r="V56" s="100">
        <f>SUMIF($B49:$B55,"&lt;&gt;0",V49:V55)</f>
        <v>0</v>
      </c>
      <c r="X56" s="10"/>
      <c r="AG56" s="11"/>
      <c r="AI56" s="35"/>
      <c r="AJ56" s="22" t="s">
        <v>29</v>
      </c>
      <c r="AK56" s="27">
        <f t="shared" si="29"/>
        <v>0</v>
      </c>
      <c r="AL56" s="27">
        <f t="shared" si="30"/>
        <v>0</v>
      </c>
      <c r="AM56" s="27">
        <f t="shared" si="31"/>
        <v>0</v>
      </c>
      <c r="AN56" s="27">
        <f t="shared" si="32"/>
        <v>0</v>
      </c>
      <c r="AO56" s="133"/>
    </row>
    <row r="57" spans="1:41">
      <c r="X57" s="10"/>
      <c r="Y57" s="314"/>
      <c r="Z57" s="314"/>
      <c r="AA57" s="314"/>
      <c r="AB57" s="314"/>
      <c r="AC57" s="314"/>
      <c r="AD57" s="314"/>
      <c r="AE57" s="315"/>
      <c r="AF57" s="315"/>
      <c r="AG57" s="11"/>
      <c r="AI57" s="35"/>
      <c r="AJ57" s="22" t="s">
        <v>30</v>
      </c>
      <c r="AK57" s="27">
        <f t="shared" si="29"/>
        <v>0</v>
      </c>
      <c r="AL57" s="27">
        <f t="shared" si="30"/>
        <v>0</v>
      </c>
      <c r="AM57" s="27">
        <f t="shared" si="31"/>
        <v>0</v>
      </c>
      <c r="AN57" s="27">
        <f t="shared" si="32"/>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9"/>
        <v>0</v>
      </c>
      <c r="AL58" s="27">
        <f t="shared" si="30"/>
        <v>0</v>
      </c>
      <c r="AM58" s="27">
        <f t="shared" si="31"/>
        <v>0</v>
      </c>
      <c r="AN58" s="27">
        <f t="shared" si="32"/>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9"/>
        <v>0</v>
      </c>
      <c r="AL59" s="27">
        <f t="shared" si="30"/>
        <v>0</v>
      </c>
      <c r="AM59" s="27">
        <f t="shared" si="31"/>
        <v>0</v>
      </c>
      <c r="AN59" s="27">
        <f t="shared" si="32"/>
        <v>0</v>
      </c>
      <c r="AO59" s="133"/>
    </row>
    <row r="60" spans="1:41" ht="13.5" thickTop="1">
      <c r="A60" s="15"/>
      <c r="B60" s="2" t="s">
        <v>66</v>
      </c>
      <c r="E60" s="52"/>
      <c r="F60" s="80" t="s">
        <v>206</v>
      </c>
      <c r="G60" s="52"/>
      <c r="H60" s="52"/>
      <c r="I60" s="52"/>
      <c r="J60" s="52"/>
      <c r="AI60" s="35"/>
      <c r="AJ60" s="22" t="s">
        <v>33</v>
      </c>
      <c r="AK60" s="94">
        <f>SUM(AK53:AK59)</f>
        <v>0</v>
      </c>
      <c r="AL60" s="94">
        <f t="shared" ref="AL60:AN60" si="35">SUM(AL53:AL59)</f>
        <v>0</v>
      </c>
      <c r="AM60" s="94">
        <f t="shared" si="35"/>
        <v>0</v>
      </c>
      <c r="AN60" s="94">
        <f t="shared" si="35"/>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A59:R59"/>
    <mergeCell ref="C62:M63"/>
    <mergeCell ref="N62:N63"/>
    <mergeCell ref="Z46:AC46"/>
    <mergeCell ref="G48:H48"/>
    <mergeCell ref="Q48:R48"/>
    <mergeCell ref="AE52:AF52"/>
    <mergeCell ref="Y54:AF55"/>
    <mergeCell ref="Y57:AD57"/>
    <mergeCell ref="AE57:AF57"/>
    <mergeCell ref="AK51:AN51"/>
    <mergeCell ref="A58:R58"/>
    <mergeCell ref="G37:H37"/>
    <mergeCell ref="Q37:R37"/>
    <mergeCell ref="Z37:AC37"/>
    <mergeCell ref="A47:B47"/>
    <mergeCell ref="C47:H47"/>
    <mergeCell ref="I47:J47"/>
    <mergeCell ref="K47:R47"/>
    <mergeCell ref="T47:V47"/>
    <mergeCell ref="Z44:AC44"/>
    <mergeCell ref="Z45:AC45"/>
    <mergeCell ref="Z38:AC38"/>
    <mergeCell ref="Z39:AC39"/>
    <mergeCell ref="AK39:AN39"/>
    <mergeCell ref="Z40:AC40"/>
    <mergeCell ref="Z41:AC41"/>
    <mergeCell ref="Z42:AC42"/>
    <mergeCell ref="Z43:AC43"/>
    <mergeCell ref="Z47:AC47"/>
    <mergeCell ref="Z48:AA48"/>
    <mergeCell ref="Y49:AF49"/>
    <mergeCell ref="Y52:AD52"/>
    <mergeCell ref="Z30:AC30"/>
    <mergeCell ref="Z31:AC31"/>
    <mergeCell ref="Z32:AC32"/>
    <mergeCell ref="Z33:AC33"/>
    <mergeCell ref="Z34:AC34"/>
    <mergeCell ref="Z35:AC35"/>
    <mergeCell ref="A36:B36"/>
    <mergeCell ref="C36:H36"/>
    <mergeCell ref="I36:J36"/>
    <mergeCell ref="K36:R36"/>
    <mergeCell ref="T36:V36"/>
    <mergeCell ref="Z36:AC36"/>
    <mergeCell ref="A25:B25"/>
    <mergeCell ref="C25:H25"/>
    <mergeCell ref="I25:J25"/>
    <mergeCell ref="K25:R25"/>
    <mergeCell ref="T25:V25"/>
    <mergeCell ref="Z25:AC25"/>
    <mergeCell ref="AK27:AN27"/>
    <mergeCell ref="Z28:AC28"/>
    <mergeCell ref="Z29:AC29"/>
    <mergeCell ref="G26:H26"/>
    <mergeCell ref="Q26:R26"/>
    <mergeCell ref="Z26:AC26"/>
    <mergeCell ref="Z27:AC27"/>
    <mergeCell ref="A14:B14"/>
    <mergeCell ref="C14:H14"/>
    <mergeCell ref="I14:J14"/>
    <mergeCell ref="K14:R14"/>
    <mergeCell ref="T14:V14"/>
    <mergeCell ref="Y14:AA14"/>
    <mergeCell ref="AD14:AE14"/>
    <mergeCell ref="G15:H15"/>
    <mergeCell ref="Q15:R15"/>
    <mergeCell ref="A3:B3"/>
    <mergeCell ref="C3:H3"/>
    <mergeCell ref="I3:J3"/>
    <mergeCell ref="K3:R3"/>
    <mergeCell ref="T3:V3"/>
    <mergeCell ref="Y3:AB3"/>
    <mergeCell ref="AD3:AF3"/>
    <mergeCell ref="AK3:AN3"/>
    <mergeCell ref="G4:H4"/>
    <mergeCell ref="Q4:R4"/>
    <mergeCell ref="Y4:AB4"/>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51" priority="48" stopIfTrue="1" operator="equal">
      <formula>0</formula>
    </cfRule>
  </conditionalFormatting>
  <conditionalFormatting sqref="B49:B55">
    <cfRule type="cellIs" dxfId="50" priority="3" stopIfTrue="1" operator="equal">
      <formula>0</formula>
    </cfRule>
  </conditionalFormatting>
  <conditionalFormatting sqref="C12:Q12 C23:Q23 C34:Q34">
    <cfRule type="cellIs" dxfId="49" priority="4" stopIfTrue="1" operator="equal">
      <formula>0</formula>
    </cfRule>
  </conditionalFormatting>
  <conditionalFormatting sqref="C45:Q45">
    <cfRule type="cellIs" dxfId="48" priority="31" stopIfTrue="1" operator="equal">
      <formula>0</formula>
    </cfRule>
  </conditionalFormatting>
  <conditionalFormatting sqref="C56:Q56">
    <cfRule type="cellIs" dxfId="47" priority="1" stopIfTrue="1" operator="equal">
      <formula>0</formula>
    </cfRule>
  </conditionalFormatting>
  <conditionalFormatting sqref="T12:V12">
    <cfRule type="cellIs" dxfId="46" priority="39" stopIfTrue="1" operator="equal">
      <formula>0</formula>
    </cfRule>
  </conditionalFormatting>
  <conditionalFormatting sqref="T23:V23">
    <cfRule type="cellIs" dxfId="45" priority="38" stopIfTrue="1" operator="equal">
      <formula>0</formula>
    </cfRule>
  </conditionalFormatting>
  <conditionalFormatting sqref="T34:V34">
    <cfRule type="cellIs" dxfId="44" priority="37" stopIfTrue="1" operator="equal">
      <formula>0</formula>
    </cfRule>
  </conditionalFormatting>
  <conditionalFormatting sqref="T45:V45">
    <cfRule type="cellIs" dxfId="43" priority="36" stopIfTrue="1" operator="equal">
      <formula>0</formula>
    </cfRule>
  </conditionalFormatting>
  <conditionalFormatting sqref="T56:V56">
    <cfRule type="cellIs" dxfId="42" priority="2" stopIfTrue="1" operator="equal">
      <formula>0</formula>
    </cfRule>
  </conditionalFormatting>
  <conditionalFormatting sqref="AB14">
    <cfRule type="cellIs" dxfId="41" priority="30" stopIfTrue="1" operator="lessThan">
      <formula>0</formula>
    </cfRule>
  </conditionalFormatting>
  <conditionalFormatting sqref="AE18:AF23 AE25:AF48">
    <cfRule type="cellIs" dxfId="40" priority="28" stopIfTrue="1" operator="equal">
      <formula>0</formula>
    </cfRule>
  </conditionalFormatting>
  <dataValidations count="5">
    <dataValidation allowBlank="1" showInputMessage="1" sqref="AB7" xr:uid="{E2843769-F300-4A1E-8992-CD272B291138}"/>
    <dataValidation type="decimal" allowBlank="1" showInputMessage="1" showErrorMessage="1" sqref="AG10 AB10 AE24" xr:uid="{66857FAD-783C-4547-8E0E-64671BC3F8CA}">
      <formula1>0</formula1>
      <formula2>300</formula2>
    </dataValidation>
    <dataValidation type="decimal" allowBlank="1" showInputMessage="1" showErrorMessage="1" sqref="AD5" xr:uid="{49504846-92D3-45F4-A02B-F8C773BCAA85}">
      <formula1>0</formula1>
      <formula2>2</formula2>
    </dataValidation>
    <dataValidation type="decimal" allowBlank="1" showInputMessage="1" showErrorMessage="1" errorTitle="Invalid Data Type" error="Please enter a number between 0 and 24." sqref="C16:C22 C38:C44 C27:C33 C5:C11 C49:C55" xr:uid="{10212771-62EA-4B96-861C-59B1C88D752B}">
      <formula1>0</formula1>
      <formula2>24</formula2>
    </dataValidation>
    <dataValidation type="date" allowBlank="1" showInputMessage="1" sqref="AE7" xr:uid="{E3D900F0-AA1E-4A32-BC31-303324F9350D}">
      <formula1>1</formula1>
      <formula2>73050</formula2>
    </dataValidation>
  </dataValidations>
  <hyperlinks>
    <hyperlink ref="F60" r:id="rId1" display="http://web.uncg.edu/hrs/PolicyManuals/StaffManual/Section5/" xr:uid="{10600EAC-6022-4561-B3BC-A7F192BD7F86}"/>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4EF1A97-9803-406A-890F-D5321E08339D}">
          <x14:formula1>
            <xm:f>Validation!$F$18:$F$21</xm:f>
          </x14:formula1>
          <xm:sqref>H5:H11 H16:H22 H27:H33 H38:H44 H49:H55</xm:sqref>
        </x14:dataValidation>
        <x14:dataValidation type="list" allowBlank="1" showInputMessage="1" showErrorMessage="1" xr:uid="{438CCC49-7EB5-4001-96DB-852CDFB28F6F}">
          <x14:formula1>
            <xm:f>Validation!$B$18:$B$28</xm:f>
          </x14:formula1>
          <xm:sqref>R38:R44 R16:R22 R27:R33 R5:R11 R49:R55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03EE-6AB6-447E-82C9-F1FE8E888589}">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45872</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45873</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45874</v>
      </c>
      <c r="C7" s="26"/>
      <c r="D7" s="48"/>
      <c r="E7" s="48"/>
      <c r="F7" s="48"/>
      <c r="G7" s="48"/>
      <c r="H7" s="48"/>
      <c r="I7" s="56"/>
      <c r="J7" s="51"/>
      <c r="K7" s="48"/>
      <c r="L7" s="49"/>
      <c r="M7" s="48"/>
      <c r="N7" s="48"/>
      <c r="O7" s="48"/>
      <c r="P7" s="48"/>
      <c r="Q7" s="48"/>
      <c r="R7" s="50"/>
      <c r="S7" s="3"/>
      <c r="T7" s="56"/>
      <c r="U7" s="99"/>
      <c r="V7" s="97"/>
      <c r="Y7" s="270" t="s">
        <v>249</v>
      </c>
      <c r="Z7" s="271"/>
      <c r="AB7" s="272">
        <f>VLOOKUP(Y7,Validation!B4:F15,2,FALSE)</f>
        <v>45872</v>
      </c>
      <c r="AC7" s="273"/>
      <c r="AE7" s="272">
        <f>VLOOKUP(Y7,Validation!B4:F15,4,FALSE)</f>
        <v>45899</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45875</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45876</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45877</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August!AB14</f>
        <v>0</v>
      </c>
      <c r="AC10" s="86"/>
      <c r="AD10" s="262" t="s">
        <v>152</v>
      </c>
      <c r="AE10" s="263"/>
      <c r="AF10" s="45">
        <f>August!AF14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45878</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45879</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45880</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45881</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45882</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45883</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45884</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45885</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45886</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45887</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45888</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45889</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45890</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45891</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45892</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45893</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45894</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45895</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45896</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45897</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45898</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45899</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54"/>
      <c r="B47" s="54"/>
      <c r="C47" s="54"/>
      <c r="D47" s="54"/>
      <c r="E47" s="54"/>
      <c r="F47" s="54"/>
      <c r="G47" s="54"/>
      <c r="H47" s="54"/>
      <c r="I47" s="54"/>
      <c r="J47" s="54"/>
      <c r="K47" s="54"/>
      <c r="L47" s="54"/>
      <c r="M47" s="54"/>
      <c r="N47" s="54"/>
      <c r="O47" s="54"/>
      <c r="P47" s="54"/>
      <c r="Q47" s="54"/>
      <c r="R47" s="54"/>
      <c r="S47" s="54"/>
      <c r="T47" s="54"/>
      <c r="U47" s="54"/>
      <c r="V47" s="54"/>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54"/>
      <c r="B48" s="54"/>
      <c r="C48" s="54"/>
      <c r="D48" s="54"/>
      <c r="E48" s="54"/>
      <c r="F48" s="54"/>
      <c r="G48" s="54"/>
      <c r="H48" s="54"/>
      <c r="I48" s="54"/>
      <c r="J48" s="54"/>
      <c r="K48" s="54"/>
      <c r="L48" s="54"/>
      <c r="M48" s="54"/>
      <c r="N48" s="54"/>
      <c r="O48" s="54"/>
      <c r="P48" s="54"/>
      <c r="Q48" s="54"/>
      <c r="R48" s="54"/>
      <c r="S48" s="54"/>
      <c r="T48" s="54"/>
      <c r="U48" s="54"/>
      <c r="V48" s="54"/>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54"/>
      <c r="B49" s="54"/>
      <c r="C49" s="54"/>
      <c r="D49" s="54"/>
      <c r="E49" s="54"/>
      <c r="F49" s="54"/>
      <c r="G49" s="54"/>
      <c r="H49" s="54"/>
      <c r="I49" s="54"/>
      <c r="J49" s="54"/>
      <c r="K49" s="54"/>
      <c r="L49" s="54"/>
      <c r="M49" s="54"/>
      <c r="N49" s="54"/>
      <c r="O49" s="54"/>
      <c r="P49" s="54"/>
      <c r="Q49" s="54"/>
      <c r="R49" s="54"/>
      <c r="S49" s="54"/>
      <c r="T49" s="54"/>
      <c r="U49" s="54"/>
      <c r="V49" s="54"/>
      <c r="Y49" s="312" t="s">
        <v>229</v>
      </c>
      <c r="Z49" s="312"/>
      <c r="AA49" s="312"/>
      <c r="AB49" s="312"/>
      <c r="AC49" s="312"/>
      <c r="AD49" s="312"/>
      <c r="AE49" s="312"/>
      <c r="AF49" s="312"/>
      <c r="AI49" s="35"/>
      <c r="AJ49" s="34"/>
      <c r="AK49" s="34"/>
      <c r="AL49" s="34"/>
      <c r="AM49" s="34"/>
      <c r="AN49" s="34"/>
      <c r="AO49" s="133"/>
    </row>
    <row r="50" spans="1:41" ht="13.5" thickBot="1">
      <c r="A50" s="54"/>
      <c r="B50" s="54"/>
      <c r="C50" s="54"/>
      <c r="D50" s="54"/>
      <c r="E50" s="54"/>
      <c r="F50" s="54"/>
      <c r="G50" s="54"/>
      <c r="H50" s="54"/>
      <c r="I50" s="54"/>
      <c r="J50" s="54"/>
      <c r="K50" s="54"/>
      <c r="L50" s="54"/>
      <c r="M50" s="54"/>
      <c r="N50" s="54"/>
      <c r="O50" s="54"/>
      <c r="P50" s="54"/>
      <c r="Q50" s="54"/>
      <c r="R50" s="54"/>
      <c r="S50" s="54"/>
      <c r="T50" s="54"/>
      <c r="U50" s="54"/>
      <c r="V50" s="54"/>
      <c r="AI50" s="35"/>
      <c r="AJ50" s="34"/>
      <c r="AK50" s="34"/>
      <c r="AL50" s="34"/>
      <c r="AM50" s="34"/>
      <c r="AN50" s="34"/>
      <c r="AO50" s="133"/>
    </row>
    <row r="51" spans="1:41" ht="13.5" thickTop="1">
      <c r="A51" s="54"/>
      <c r="B51" s="54"/>
      <c r="C51" s="54"/>
      <c r="D51" s="54"/>
      <c r="E51" s="54"/>
      <c r="F51" s="54"/>
      <c r="G51" s="54"/>
      <c r="H51" s="54"/>
      <c r="I51" s="54"/>
      <c r="J51" s="54"/>
      <c r="K51" s="54"/>
      <c r="L51" s="54"/>
      <c r="M51" s="54"/>
      <c r="N51" s="54"/>
      <c r="O51" s="54"/>
      <c r="P51" s="54"/>
      <c r="Q51" s="54"/>
      <c r="R51" s="54"/>
      <c r="S51" s="54"/>
      <c r="T51" s="54"/>
      <c r="U51" s="54"/>
      <c r="V51" s="54"/>
      <c r="X51" s="81"/>
      <c r="Y51" s="8"/>
      <c r="Z51" s="8"/>
      <c r="AA51" s="8"/>
      <c r="AB51" s="8"/>
      <c r="AC51" s="8"/>
      <c r="AD51" s="8"/>
      <c r="AE51" s="8"/>
      <c r="AF51" s="8"/>
      <c r="AG51" s="9"/>
      <c r="AI51" s="35"/>
      <c r="AJ51" s="23" t="s">
        <v>35</v>
      </c>
      <c r="AK51" s="264" t="s">
        <v>71</v>
      </c>
      <c r="AL51" s="265"/>
      <c r="AM51" s="265"/>
      <c r="AN51" s="266"/>
      <c r="AO51" s="133"/>
    </row>
    <row r="52" spans="1:41">
      <c r="A52" s="54"/>
      <c r="B52" s="54"/>
      <c r="C52" s="54"/>
      <c r="D52" s="54"/>
      <c r="E52" s="54"/>
      <c r="F52" s="54"/>
      <c r="G52" s="54"/>
      <c r="H52" s="54"/>
      <c r="I52" s="54"/>
      <c r="J52" s="54"/>
      <c r="K52" s="54"/>
      <c r="L52" s="54"/>
      <c r="M52" s="54"/>
      <c r="N52" s="54"/>
      <c r="O52" s="54"/>
      <c r="P52" s="54"/>
      <c r="Q52" s="54"/>
      <c r="R52" s="54"/>
      <c r="S52" s="54"/>
      <c r="T52" s="54"/>
      <c r="U52" s="54"/>
      <c r="V52" s="54"/>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54"/>
      <c r="B53" s="54"/>
      <c r="C53" s="54"/>
      <c r="D53" s="54"/>
      <c r="E53" s="54"/>
      <c r="F53" s="54"/>
      <c r="G53" s="54"/>
      <c r="H53" s="54"/>
      <c r="I53" s="54"/>
      <c r="J53" s="54"/>
      <c r="K53" s="54"/>
      <c r="L53" s="54"/>
      <c r="M53" s="54"/>
      <c r="N53" s="54"/>
      <c r="O53" s="54"/>
      <c r="P53" s="54"/>
      <c r="Q53" s="54"/>
      <c r="R53" s="54"/>
      <c r="S53" s="54"/>
      <c r="T53" s="54"/>
      <c r="U53" s="54"/>
      <c r="V53" s="54"/>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54"/>
      <c r="B54" s="54"/>
      <c r="C54" s="54"/>
      <c r="D54" s="54"/>
      <c r="E54" s="54"/>
      <c r="F54" s="54"/>
      <c r="G54" s="54"/>
      <c r="H54" s="54"/>
      <c r="I54" s="54"/>
      <c r="J54" s="54"/>
      <c r="K54" s="54"/>
      <c r="L54" s="54"/>
      <c r="M54" s="54"/>
      <c r="N54" s="54"/>
      <c r="O54" s="54"/>
      <c r="P54" s="54"/>
      <c r="Q54" s="54"/>
      <c r="R54" s="54"/>
      <c r="S54" s="54"/>
      <c r="T54" s="54"/>
      <c r="U54" s="54"/>
      <c r="V54" s="54"/>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54"/>
      <c r="B55" s="54"/>
      <c r="C55" s="54"/>
      <c r="D55" s="54"/>
      <c r="E55" s="54"/>
      <c r="F55" s="54"/>
      <c r="G55" s="54"/>
      <c r="H55" s="54"/>
      <c r="I55" s="54"/>
      <c r="J55" s="54"/>
      <c r="K55" s="54"/>
      <c r="L55" s="54"/>
      <c r="M55" s="54"/>
      <c r="N55" s="54"/>
      <c r="O55" s="54"/>
      <c r="P55" s="54"/>
      <c r="Q55" s="54"/>
      <c r="R55" s="54"/>
      <c r="S55" s="54"/>
      <c r="T55" s="54"/>
      <c r="U55" s="54"/>
      <c r="V55" s="54"/>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54"/>
      <c r="B56" s="54"/>
      <c r="C56" s="54"/>
      <c r="D56" s="54"/>
      <c r="E56" s="54"/>
      <c r="F56" s="54"/>
      <c r="G56" s="54"/>
      <c r="H56" s="54"/>
      <c r="I56" s="54"/>
      <c r="J56" s="54"/>
      <c r="K56" s="54"/>
      <c r="L56" s="54"/>
      <c r="M56" s="54"/>
      <c r="N56" s="54"/>
      <c r="O56" s="54"/>
      <c r="P56" s="54"/>
      <c r="Q56" s="54"/>
      <c r="R56" s="54"/>
      <c r="S56" s="54"/>
      <c r="T56" s="54"/>
      <c r="U56" s="54"/>
      <c r="V56" s="54"/>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name="Range1_2"/>
    <protectedRange sqref="Y3 Y5 AD3 AB7 AE7 AD5:AF5" name="Range1_1_1"/>
    <protectedRange sqref="AG10" name="Range1_2_1_1"/>
    <protectedRange sqref="AB10" name="Range1_3_2_1"/>
    <protectedRange sqref="AE24" name="Range1_3_1_1_1"/>
    <protectedRange sqref="C49:C55" name="Range1_3"/>
  </protectedRanges>
  <mergeCells count="99">
    <mergeCell ref="Z46:AC46"/>
    <mergeCell ref="AE52:AF52"/>
    <mergeCell ref="Y54:AF55"/>
    <mergeCell ref="Y57:AD57"/>
    <mergeCell ref="AE57:AF57"/>
    <mergeCell ref="Y49:AF49"/>
    <mergeCell ref="Y52:AD52"/>
    <mergeCell ref="Z47:AC47"/>
    <mergeCell ref="Z48:AA48"/>
    <mergeCell ref="A59:R59"/>
    <mergeCell ref="C62:M63"/>
    <mergeCell ref="N62:N63"/>
    <mergeCell ref="AK51:AN51"/>
    <mergeCell ref="A58:R58"/>
    <mergeCell ref="G37:H37"/>
    <mergeCell ref="Q37:R37"/>
    <mergeCell ref="Z37:AC37"/>
    <mergeCell ref="Z44:AC44"/>
    <mergeCell ref="Z45:AC45"/>
    <mergeCell ref="Z38:AC38"/>
    <mergeCell ref="Z39:AC39"/>
    <mergeCell ref="AK39:AN39"/>
    <mergeCell ref="Z40:AC40"/>
    <mergeCell ref="Z41:AC41"/>
    <mergeCell ref="Z42:AC42"/>
    <mergeCell ref="Z43:AC43"/>
    <mergeCell ref="Z35:AC35"/>
    <mergeCell ref="A36:B36"/>
    <mergeCell ref="C36:H36"/>
    <mergeCell ref="I36:J36"/>
    <mergeCell ref="K36:R36"/>
    <mergeCell ref="T36:V36"/>
    <mergeCell ref="Z36:AC36"/>
    <mergeCell ref="Z30:AC30"/>
    <mergeCell ref="Z31:AC31"/>
    <mergeCell ref="Z32:AC32"/>
    <mergeCell ref="Z33:AC33"/>
    <mergeCell ref="Z34:AC34"/>
    <mergeCell ref="Z25:AC25"/>
    <mergeCell ref="AK27:AN27"/>
    <mergeCell ref="Z28:AC28"/>
    <mergeCell ref="Z29:AC29"/>
    <mergeCell ref="G26:H26"/>
    <mergeCell ref="Q26:R26"/>
    <mergeCell ref="Z26:AC26"/>
    <mergeCell ref="Z27:AC27"/>
    <mergeCell ref="A25:B25"/>
    <mergeCell ref="C25:H25"/>
    <mergeCell ref="I25:J25"/>
    <mergeCell ref="K25:R25"/>
    <mergeCell ref="T25:V25"/>
    <mergeCell ref="AK3:AN3"/>
    <mergeCell ref="G4:H4"/>
    <mergeCell ref="Q4:R4"/>
    <mergeCell ref="Y4:AB4"/>
    <mergeCell ref="A14:B14"/>
    <mergeCell ref="C14:H14"/>
    <mergeCell ref="I14:J14"/>
    <mergeCell ref="K14:R14"/>
    <mergeCell ref="T14:V14"/>
    <mergeCell ref="Y14:AA14"/>
    <mergeCell ref="AD14:AE14"/>
    <mergeCell ref="AD13:AE13"/>
    <mergeCell ref="AB7:AC7"/>
    <mergeCell ref="AE7:AF7"/>
    <mergeCell ref="Y9:AB9"/>
    <mergeCell ref="AD9:AF9"/>
    <mergeCell ref="Z24:AC24"/>
    <mergeCell ref="A3:B3"/>
    <mergeCell ref="C3:H3"/>
    <mergeCell ref="I3:J3"/>
    <mergeCell ref="K3:R3"/>
    <mergeCell ref="T3:V3"/>
    <mergeCell ref="Y3:AB3"/>
    <mergeCell ref="G15:H15"/>
    <mergeCell ref="Q15:R15"/>
    <mergeCell ref="Z19:AC19"/>
    <mergeCell ref="Z20:AC20"/>
    <mergeCell ref="Z21:AC21"/>
    <mergeCell ref="Z22:AC22"/>
    <mergeCell ref="Z23:AC23"/>
    <mergeCell ref="Y13:AA13"/>
    <mergeCell ref="Y7:Z7"/>
    <mergeCell ref="AK15:AN15"/>
    <mergeCell ref="Y16:AF16"/>
    <mergeCell ref="Z18:AC18"/>
    <mergeCell ref="Y10:AA10"/>
    <mergeCell ref="AD10:AE10"/>
    <mergeCell ref="Y11:AA11"/>
    <mergeCell ref="AD11:AE11"/>
    <mergeCell ref="Y12:AA12"/>
    <mergeCell ref="AD12:AE12"/>
    <mergeCell ref="Y2:AB2"/>
    <mergeCell ref="AD2:AF2"/>
    <mergeCell ref="Y5:AB5"/>
    <mergeCell ref="Y6:Z6"/>
    <mergeCell ref="AB6:AC6"/>
    <mergeCell ref="AE6:AF6"/>
    <mergeCell ref="AD3:AF3"/>
  </mergeCells>
  <conditionalFormatting sqref="B5:B11 B16:B22 B27:B33 B38:B44">
    <cfRule type="cellIs" dxfId="39" priority="52" stopIfTrue="1" operator="equal">
      <formula>0</formula>
    </cfRule>
  </conditionalFormatting>
  <conditionalFormatting sqref="B49:B55">
    <cfRule type="cellIs" dxfId="38" priority="20" stopIfTrue="1" operator="equal">
      <formula>0</formula>
    </cfRule>
  </conditionalFormatting>
  <conditionalFormatting sqref="C12:Q12 C23:Q23 C34:Q34">
    <cfRule type="cellIs" dxfId="37" priority="1" stopIfTrue="1" operator="equal">
      <formula>0</formula>
    </cfRule>
  </conditionalFormatting>
  <conditionalFormatting sqref="C45:Q45">
    <cfRule type="cellIs" dxfId="36" priority="35" stopIfTrue="1" operator="equal">
      <formula>0</formula>
    </cfRule>
  </conditionalFormatting>
  <conditionalFormatting sqref="T12:V12">
    <cfRule type="cellIs" dxfId="35" priority="43" stopIfTrue="1" operator="equal">
      <formula>0</formula>
    </cfRule>
  </conditionalFormatting>
  <conditionalFormatting sqref="T23:V23">
    <cfRule type="cellIs" dxfId="34" priority="42" stopIfTrue="1" operator="equal">
      <formula>0</formula>
    </cfRule>
  </conditionalFormatting>
  <conditionalFormatting sqref="T34:V34">
    <cfRule type="cellIs" dxfId="33" priority="41" stopIfTrue="1" operator="equal">
      <formula>0</formula>
    </cfRule>
  </conditionalFormatting>
  <conditionalFormatting sqref="T45:V45">
    <cfRule type="cellIs" dxfId="32" priority="40" stopIfTrue="1" operator="equal">
      <formula>0</formula>
    </cfRule>
  </conditionalFormatting>
  <conditionalFormatting sqref="AB14">
    <cfRule type="cellIs" dxfId="31" priority="34" stopIfTrue="1" operator="lessThan">
      <formula>0</formula>
    </cfRule>
  </conditionalFormatting>
  <conditionalFormatting sqref="AE18:AF23 AE25:AF48">
    <cfRule type="cellIs" dxfId="30" priority="32" stopIfTrue="1" operator="equal">
      <formula>0</formula>
    </cfRule>
  </conditionalFormatting>
  <dataValidations disablePrompts="1" count="5">
    <dataValidation type="date" allowBlank="1" showInputMessage="1" sqref="AE7" xr:uid="{9807F33F-5223-4936-B1D2-A38897D6D434}">
      <formula1>1</formula1>
      <formula2>73050</formula2>
    </dataValidation>
    <dataValidation type="decimal" allowBlank="1" showInputMessage="1" showErrorMessage="1" errorTitle="Invalid Data Type" error="Please enter a number between 0 and 24." sqref="C16:C22 C38:C44 C27:C33 C5:C11 C49:C55" xr:uid="{927194EB-3DA5-4486-B3CD-621C42749B50}">
      <formula1>0</formula1>
      <formula2>24</formula2>
    </dataValidation>
    <dataValidation type="decimal" allowBlank="1" showInputMessage="1" showErrorMessage="1" sqref="AD5" xr:uid="{FA693433-76DD-4827-AF98-90E807A279F2}">
      <formula1>0</formula1>
      <formula2>2</formula2>
    </dataValidation>
    <dataValidation type="decimal" allowBlank="1" showInputMessage="1" showErrorMessage="1" sqref="AG10 AB10 AE24" xr:uid="{71E42F20-4397-4833-BF19-4D6FE5F4C650}">
      <formula1>0</formula1>
      <formula2>300</formula2>
    </dataValidation>
    <dataValidation allowBlank="1" showInputMessage="1" sqref="AB7" xr:uid="{DC4E470D-3382-4E90-B6C1-3BC60014BEBA}"/>
  </dataValidations>
  <hyperlinks>
    <hyperlink ref="F60" r:id="rId1" display="http://web.uncg.edu/hrs/PolicyManuals/StaffManual/Section5/" xr:uid="{A8FAAC1E-3064-4962-A1EA-781DC9DB0812}"/>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63639EE-0ED5-4545-BE85-A1826726B26E}">
          <x14:formula1>
            <xm:f>Validation!$F$18:$F$21</xm:f>
          </x14:formula1>
          <xm:sqref>H5:H11 H16:H22 H27:H33 H38:H44 H49:H55</xm:sqref>
        </x14:dataValidation>
        <x14:dataValidation type="list" allowBlank="1" showInputMessage="1" showErrorMessage="1" xr:uid="{D34C89CA-EE9F-43C7-859B-34AF384E58D2}">
          <x14:formula1>
            <xm:f>Validation!$B$18:$B$28</xm:f>
          </x14:formula1>
          <xm:sqref>R38:R44 R16:R22 R27:R33 R5:R11 R49:R55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24C0-FB1D-4456-8BA8-3D52775362CD}">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45900</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45901</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45902</v>
      </c>
      <c r="C7" s="26"/>
      <c r="D7" s="48"/>
      <c r="E7" s="48"/>
      <c r="F7" s="48"/>
      <c r="G7" s="48"/>
      <c r="H7" s="48"/>
      <c r="I7" s="56"/>
      <c r="J7" s="51"/>
      <c r="K7" s="48"/>
      <c r="L7" s="49"/>
      <c r="M7" s="48"/>
      <c r="N7" s="48"/>
      <c r="O7" s="48"/>
      <c r="P7" s="48"/>
      <c r="Q7" s="48"/>
      <c r="R7" s="50"/>
      <c r="S7" s="3"/>
      <c r="T7" s="56"/>
      <c r="U7" s="99"/>
      <c r="V7" s="97"/>
      <c r="Y7" s="270" t="s">
        <v>250</v>
      </c>
      <c r="Z7" s="271"/>
      <c r="AB7" s="272">
        <f>VLOOKUP(Y7,Validation!B4:F15,2,FALSE)</f>
        <v>45900</v>
      </c>
      <c r="AC7" s="273"/>
      <c r="AE7" s="272">
        <f>VLOOKUP(Y7,Validation!B4:F15,4,FALSE)</f>
        <v>45927</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45903</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45904</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45905</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September!AB14</f>
        <v>0</v>
      </c>
      <c r="AC10" s="86"/>
      <c r="AD10" s="262" t="s">
        <v>152</v>
      </c>
      <c r="AE10" s="263"/>
      <c r="AF10" s="45">
        <f>September!AF14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45906</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45907</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45908</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45909</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45910</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45911</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45912</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45913</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45914</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45915</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45916</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45917</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45918</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45919</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45920</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45921</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45922</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45923</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45924</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45925</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45926</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45927</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316"/>
      <c r="B47" s="316"/>
      <c r="C47" s="317"/>
      <c r="D47" s="317"/>
      <c r="E47" s="317"/>
      <c r="F47" s="317"/>
      <c r="G47" s="317"/>
      <c r="H47" s="317"/>
      <c r="I47" s="317"/>
      <c r="J47" s="317"/>
      <c r="K47" s="317"/>
      <c r="L47" s="317"/>
      <c r="M47" s="317"/>
      <c r="N47" s="317"/>
      <c r="O47" s="317"/>
      <c r="P47" s="317"/>
      <c r="Q47" s="317"/>
      <c r="R47" s="317"/>
      <c r="T47" s="317"/>
      <c r="U47" s="317"/>
      <c r="V47" s="317"/>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183"/>
      <c r="B48" s="180"/>
      <c r="C48" s="183"/>
      <c r="D48" s="183"/>
      <c r="E48" s="183"/>
      <c r="F48" s="183"/>
      <c r="G48" s="318"/>
      <c r="H48" s="318"/>
      <c r="I48" s="181"/>
      <c r="J48" s="181"/>
      <c r="K48" s="183"/>
      <c r="L48" s="183"/>
      <c r="M48" s="183"/>
      <c r="N48" s="183"/>
      <c r="O48" s="183"/>
      <c r="P48" s="183"/>
      <c r="Q48" s="318"/>
      <c r="R48" s="318"/>
      <c r="S48" s="1"/>
      <c r="T48" s="183"/>
      <c r="U48" s="183"/>
      <c r="V48" s="183"/>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1"/>
      <c r="B49" s="83"/>
      <c r="C49" s="95"/>
      <c r="D49" s="95"/>
      <c r="E49" s="95"/>
      <c r="F49" s="95"/>
      <c r="G49" s="95"/>
      <c r="H49" s="95"/>
      <c r="I49" s="95"/>
      <c r="J49" s="95"/>
      <c r="K49" s="95"/>
      <c r="L49" s="95"/>
      <c r="M49" s="95"/>
      <c r="N49" s="95"/>
      <c r="O49" s="95"/>
      <c r="P49" s="95"/>
      <c r="Q49" s="95"/>
      <c r="R49" s="96"/>
      <c r="T49" s="95"/>
      <c r="U49" s="95"/>
      <c r="V49" s="95"/>
      <c r="Y49" s="312" t="s">
        <v>229</v>
      </c>
      <c r="Z49" s="312"/>
      <c r="AA49" s="312"/>
      <c r="AB49" s="312"/>
      <c r="AC49" s="312"/>
      <c r="AD49" s="312"/>
      <c r="AE49" s="312"/>
      <c r="AF49" s="312"/>
      <c r="AI49" s="35"/>
      <c r="AJ49" s="34"/>
      <c r="AK49" s="34"/>
      <c r="AL49" s="34"/>
      <c r="AM49" s="34"/>
      <c r="AN49" s="34"/>
      <c r="AO49" s="133"/>
    </row>
    <row r="50" spans="1:41" ht="13.5" thickBot="1">
      <c r="A50" s="1"/>
      <c r="B50" s="83"/>
      <c r="C50" s="95"/>
      <c r="D50" s="95"/>
      <c r="E50" s="95"/>
      <c r="F50" s="95"/>
      <c r="G50" s="95"/>
      <c r="H50" s="95"/>
      <c r="I50" s="95"/>
      <c r="J50" s="95"/>
      <c r="K50" s="95"/>
      <c r="L50" s="95"/>
      <c r="M50" s="95"/>
      <c r="N50" s="95"/>
      <c r="O50" s="95"/>
      <c r="P50" s="95"/>
      <c r="Q50" s="95"/>
      <c r="R50" s="96"/>
      <c r="T50" s="95"/>
      <c r="U50" s="95"/>
      <c r="V50" s="95"/>
      <c r="AI50" s="35"/>
      <c r="AJ50" s="34"/>
      <c r="AK50" s="34"/>
      <c r="AL50" s="34"/>
      <c r="AM50" s="34"/>
      <c r="AN50" s="34"/>
      <c r="AO50" s="133"/>
    </row>
    <row r="51" spans="1:41" ht="13.5" thickTop="1">
      <c r="A51" s="1"/>
      <c r="B51" s="83"/>
      <c r="C51" s="95"/>
      <c r="D51" s="95"/>
      <c r="E51" s="95"/>
      <c r="F51" s="95"/>
      <c r="G51" s="95"/>
      <c r="H51" s="95"/>
      <c r="I51" s="95"/>
      <c r="J51" s="95"/>
      <c r="K51" s="95"/>
      <c r="L51" s="95"/>
      <c r="M51" s="95"/>
      <c r="N51" s="95"/>
      <c r="O51" s="95"/>
      <c r="P51" s="95"/>
      <c r="Q51" s="95"/>
      <c r="R51" s="96"/>
      <c r="T51" s="95"/>
      <c r="U51" s="95"/>
      <c r="V51" s="95"/>
      <c r="X51" s="81"/>
      <c r="Y51" s="8"/>
      <c r="Z51" s="8"/>
      <c r="AA51" s="8"/>
      <c r="AB51" s="8"/>
      <c r="AC51" s="8"/>
      <c r="AD51" s="8"/>
      <c r="AE51" s="8"/>
      <c r="AF51" s="8"/>
      <c r="AG51" s="9"/>
      <c r="AI51" s="35"/>
      <c r="AJ51" s="23" t="s">
        <v>35</v>
      </c>
      <c r="AK51" s="264" t="s">
        <v>71</v>
      </c>
      <c r="AL51" s="265"/>
      <c r="AM51" s="265"/>
      <c r="AN51" s="266"/>
      <c r="AO51" s="133"/>
    </row>
    <row r="52" spans="1:41">
      <c r="A52" s="1"/>
      <c r="B52" s="83"/>
      <c r="C52" s="95"/>
      <c r="D52" s="95"/>
      <c r="E52" s="95"/>
      <c r="F52" s="95"/>
      <c r="G52" s="95"/>
      <c r="H52" s="95"/>
      <c r="I52" s="95"/>
      <c r="J52" s="95"/>
      <c r="K52" s="95"/>
      <c r="L52" s="95"/>
      <c r="M52" s="95"/>
      <c r="N52" s="95"/>
      <c r="O52" s="95"/>
      <c r="P52" s="95"/>
      <c r="Q52" s="95"/>
      <c r="R52" s="96"/>
      <c r="T52" s="95"/>
      <c r="U52" s="95"/>
      <c r="V52" s="95"/>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1"/>
      <c r="B53" s="83"/>
      <c r="C53" s="95"/>
      <c r="D53" s="95"/>
      <c r="E53" s="95"/>
      <c r="F53" s="95"/>
      <c r="G53" s="95"/>
      <c r="H53" s="95"/>
      <c r="I53" s="95"/>
      <c r="J53" s="95"/>
      <c r="K53" s="95"/>
      <c r="L53" s="95"/>
      <c r="M53" s="95"/>
      <c r="N53" s="95"/>
      <c r="O53" s="95"/>
      <c r="P53" s="95"/>
      <c r="Q53" s="95"/>
      <c r="R53" s="96"/>
      <c r="T53" s="95"/>
      <c r="U53" s="95"/>
      <c r="V53" s="95"/>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1"/>
      <c r="B54" s="83"/>
      <c r="C54" s="95"/>
      <c r="D54" s="95"/>
      <c r="E54" s="95"/>
      <c r="F54" s="95"/>
      <c r="G54" s="95"/>
      <c r="H54" s="95"/>
      <c r="I54" s="95"/>
      <c r="J54" s="95"/>
      <c r="K54" s="95"/>
      <c r="L54" s="95"/>
      <c r="M54" s="95"/>
      <c r="N54" s="95"/>
      <c r="O54" s="95"/>
      <c r="P54" s="95"/>
      <c r="Q54" s="95"/>
      <c r="R54" s="96"/>
      <c r="T54" s="95"/>
      <c r="U54" s="95"/>
      <c r="V54" s="95"/>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1"/>
      <c r="B55" s="83"/>
      <c r="C55" s="95"/>
      <c r="D55" s="95"/>
      <c r="E55" s="95"/>
      <c r="F55" s="95"/>
      <c r="G55" s="95"/>
      <c r="H55" s="95"/>
      <c r="I55" s="95"/>
      <c r="J55" s="95"/>
      <c r="K55" s="95"/>
      <c r="L55" s="95"/>
      <c r="M55" s="95"/>
      <c r="N55" s="95"/>
      <c r="O55" s="95"/>
      <c r="P55" s="95"/>
      <c r="Q55" s="95"/>
      <c r="R55" s="96"/>
      <c r="T55" s="95"/>
      <c r="U55" s="95"/>
      <c r="V55" s="95"/>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182"/>
      <c r="B56" s="4"/>
      <c r="C56" s="3"/>
      <c r="D56" s="3"/>
      <c r="E56" s="3"/>
      <c r="F56" s="3"/>
      <c r="G56" s="3"/>
      <c r="H56" s="3"/>
      <c r="I56" s="3"/>
      <c r="J56" s="3"/>
      <c r="K56" s="3"/>
      <c r="L56" s="3"/>
      <c r="M56" s="3"/>
      <c r="N56" s="3"/>
      <c r="O56" s="3"/>
      <c r="P56" s="3"/>
      <c r="Q56" s="3"/>
      <c r="R56" s="3"/>
      <c r="T56" s="3"/>
      <c r="U56" s="3"/>
      <c r="V56" s="3"/>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Z43:AC43"/>
    <mergeCell ref="A25:B25"/>
    <mergeCell ref="C25:H25"/>
    <mergeCell ref="I25:J25"/>
    <mergeCell ref="K25:R25"/>
    <mergeCell ref="T25:V25"/>
    <mergeCell ref="Z25:AC25"/>
    <mergeCell ref="AK51:AN51"/>
    <mergeCell ref="A58:R58"/>
    <mergeCell ref="Z46:AC46"/>
    <mergeCell ref="A36:B36"/>
    <mergeCell ref="C36:H36"/>
    <mergeCell ref="I36:J36"/>
    <mergeCell ref="K36:R36"/>
    <mergeCell ref="T36:V36"/>
    <mergeCell ref="Z36:AC36"/>
    <mergeCell ref="G37:H37"/>
    <mergeCell ref="Q37:R37"/>
    <mergeCell ref="Z37:AC37"/>
    <mergeCell ref="Z38:AC38"/>
    <mergeCell ref="Z39:AC39"/>
    <mergeCell ref="AK39:AN39"/>
    <mergeCell ref="Z40:AC40"/>
    <mergeCell ref="Z41:AC41"/>
    <mergeCell ref="Z42:AC42"/>
    <mergeCell ref="A14:B14"/>
    <mergeCell ref="C14:H14"/>
    <mergeCell ref="I14:J14"/>
    <mergeCell ref="K14:R14"/>
    <mergeCell ref="T14:V14"/>
    <mergeCell ref="Y14:AA14"/>
    <mergeCell ref="AD14:AE14"/>
    <mergeCell ref="G15:H15"/>
    <mergeCell ref="Q15:R15"/>
    <mergeCell ref="G26:H26"/>
    <mergeCell ref="Q26:R26"/>
    <mergeCell ref="Z26:AC26"/>
    <mergeCell ref="Z27:AC27"/>
    <mergeCell ref="A3:B3"/>
    <mergeCell ref="C3:H3"/>
    <mergeCell ref="I3:J3"/>
    <mergeCell ref="K3:R3"/>
    <mergeCell ref="T3:V3"/>
    <mergeCell ref="Y3:AB3"/>
    <mergeCell ref="AD3:AF3"/>
    <mergeCell ref="AK3:AN3"/>
    <mergeCell ref="G4:H4"/>
    <mergeCell ref="Q4:R4"/>
    <mergeCell ref="Y4:AB4"/>
    <mergeCell ref="A59:R59"/>
    <mergeCell ref="C62:M63"/>
    <mergeCell ref="N62:N63"/>
    <mergeCell ref="Z44:AC44"/>
    <mergeCell ref="Z45:AC45"/>
    <mergeCell ref="A47:B47"/>
    <mergeCell ref="C47:H47"/>
    <mergeCell ref="I47:J47"/>
    <mergeCell ref="K47:R47"/>
    <mergeCell ref="T47:V47"/>
    <mergeCell ref="G48:H48"/>
    <mergeCell ref="Q48:R48"/>
    <mergeCell ref="Z47:AC47"/>
    <mergeCell ref="Z48:AA48"/>
    <mergeCell ref="Y49:AF49"/>
    <mergeCell ref="Y52:AD52"/>
    <mergeCell ref="AE52:AF52"/>
    <mergeCell ref="Y54:AF55"/>
    <mergeCell ref="Y57:AD57"/>
    <mergeCell ref="AE57:AF57"/>
    <mergeCell ref="AK27:AN27"/>
    <mergeCell ref="Z28:AC28"/>
    <mergeCell ref="Z29:AC29"/>
    <mergeCell ref="Z30:AC30"/>
    <mergeCell ref="Z31:AC31"/>
    <mergeCell ref="Z32:AC32"/>
    <mergeCell ref="Z33:AC33"/>
    <mergeCell ref="Z34:AC34"/>
    <mergeCell ref="Z35:AC35"/>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29" priority="45" stopIfTrue="1" operator="equal">
      <formula>0</formula>
    </cfRule>
  </conditionalFormatting>
  <conditionalFormatting sqref="C12:Q12 C23:Q23 C34:Q34">
    <cfRule type="cellIs" dxfId="28" priority="1" stopIfTrue="1" operator="equal">
      <formula>0</formula>
    </cfRule>
  </conditionalFormatting>
  <conditionalFormatting sqref="C45:Q45">
    <cfRule type="cellIs" dxfId="27" priority="28" stopIfTrue="1" operator="equal">
      <formula>0</formula>
    </cfRule>
  </conditionalFormatting>
  <conditionalFormatting sqref="T12:V12">
    <cfRule type="cellIs" dxfId="26" priority="36" stopIfTrue="1" operator="equal">
      <formula>0</formula>
    </cfRule>
  </conditionalFormatting>
  <conditionalFormatting sqref="T23:V23">
    <cfRule type="cellIs" dxfId="25" priority="35" stopIfTrue="1" operator="equal">
      <formula>0</formula>
    </cfRule>
  </conditionalFormatting>
  <conditionalFormatting sqref="T34:V34">
    <cfRule type="cellIs" dxfId="24" priority="34" stopIfTrue="1" operator="equal">
      <formula>0</formula>
    </cfRule>
  </conditionalFormatting>
  <conditionalFormatting sqref="T45:V45">
    <cfRule type="cellIs" dxfId="23" priority="33" stopIfTrue="1" operator="equal">
      <formula>0</formula>
    </cfRule>
  </conditionalFormatting>
  <conditionalFormatting sqref="AB14">
    <cfRule type="cellIs" dxfId="22" priority="27" stopIfTrue="1" operator="lessThan">
      <formula>0</formula>
    </cfRule>
  </conditionalFormatting>
  <conditionalFormatting sqref="AE18:AF23 AE25:AF48">
    <cfRule type="cellIs" dxfId="21" priority="25" stopIfTrue="1" operator="equal">
      <formula>0</formula>
    </cfRule>
  </conditionalFormatting>
  <dataValidations count="5">
    <dataValidation allowBlank="1" showInputMessage="1" sqref="AB7" xr:uid="{8FEDCA1D-3EDA-4FF0-AAA5-131C0BD3A5A6}"/>
    <dataValidation type="decimal" allowBlank="1" showInputMessage="1" showErrorMessage="1" sqref="AG10 AB10 AE24" xr:uid="{122DAE59-2848-42F3-BA40-5FA042947492}">
      <formula1>0</formula1>
      <formula2>300</formula2>
    </dataValidation>
    <dataValidation type="decimal" allowBlank="1" showInputMessage="1" showErrorMessage="1" sqref="AD5" xr:uid="{F50CFAD0-6F4A-477D-BDBD-3830A7D89BCA}">
      <formula1>0</formula1>
      <formula2>2</formula2>
    </dataValidation>
    <dataValidation type="decimal" allowBlank="1" showInputMessage="1" showErrorMessage="1" errorTitle="Invalid Data Type" error="Please enter a number between 0 and 24." sqref="C16:C22 C38:C44 C27:C33 C5:C11 C49:C55" xr:uid="{1C6D95D6-E718-40EE-881C-2E1F4ECC3EBE}">
      <formula1>0</formula1>
      <formula2>24</formula2>
    </dataValidation>
    <dataValidation type="date" allowBlank="1" showInputMessage="1" sqref="AE7" xr:uid="{4FDFE176-BB63-458B-85B1-074684C7C02E}">
      <formula1>1</formula1>
      <formula2>73050</formula2>
    </dataValidation>
  </dataValidations>
  <hyperlinks>
    <hyperlink ref="F60" r:id="rId1" display="http://web.uncg.edu/hrs/PolicyManuals/StaffManual/Section5/" xr:uid="{D577BCA7-BC5E-4F9D-A0C7-06A5B4CA9570}"/>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9D90E61-AB71-42BA-814A-EC297E3FF435}">
          <x14:formula1>
            <xm:f>Validation!$F$18:$F$21</xm:f>
          </x14:formula1>
          <xm:sqref>H5:H11 H16:H22 H27:H33 H38:H44 H49:H55</xm:sqref>
        </x14:dataValidation>
        <x14:dataValidation type="list" allowBlank="1" showInputMessage="1" showErrorMessage="1" xr:uid="{00A4807C-6B2B-467A-89D5-004EAD8DCAC2}">
          <x14:formula1>
            <xm:f>Validation!$B$18:$B$28</xm:f>
          </x14:formula1>
          <xm:sqref>R38:R44 R16:R22 R27:R33 R5:R11 R49:R55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F66F4-52FD-43BD-AEE8-FA2509B8749C}">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45928</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45929</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45930</v>
      </c>
      <c r="C7" s="26"/>
      <c r="D7" s="48"/>
      <c r="E7" s="48"/>
      <c r="F7" s="48"/>
      <c r="G7" s="48"/>
      <c r="H7" s="48"/>
      <c r="I7" s="56"/>
      <c r="J7" s="51"/>
      <c r="K7" s="48"/>
      <c r="L7" s="49"/>
      <c r="M7" s="48"/>
      <c r="N7" s="48"/>
      <c r="O7" s="48"/>
      <c r="P7" s="48"/>
      <c r="Q7" s="48"/>
      <c r="R7" s="50"/>
      <c r="S7" s="3"/>
      <c r="T7" s="56"/>
      <c r="U7" s="99"/>
      <c r="V7" s="97"/>
      <c r="Y7" s="270" t="s">
        <v>251</v>
      </c>
      <c r="Z7" s="271"/>
      <c r="AB7" s="272">
        <f>VLOOKUP(Y7,Validation!B4:F15,2,FALSE)</f>
        <v>45928</v>
      </c>
      <c r="AC7" s="273"/>
      <c r="AE7" s="272">
        <f>VLOOKUP(Y7,Validation!B4:F15,4,FALSE)</f>
        <v>45962</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45931</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45932</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45933</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October!AB14</f>
        <v>0</v>
      </c>
      <c r="AC10" s="86"/>
      <c r="AD10" s="262" t="s">
        <v>152</v>
      </c>
      <c r="AE10" s="263"/>
      <c r="AF10" s="45">
        <f>October!AF14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45934</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45935</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45936</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45937</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45938</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45939</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45940</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45941</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45942</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45943</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45944</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45945</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45946</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45947</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45948</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45949</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45950</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45951</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45952</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45953</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45954</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45955</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6.5" thickTop="1" thickBot="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6.5" thickTop="1" thickBot="1">
      <c r="A47" s="247" t="s">
        <v>35</v>
      </c>
      <c r="B47" s="247"/>
      <c r="C47" s="248" t="s">
        <v>175</v>
      </c>
      <c r="D47" s="249"/>
      <c r="E47" s="249"/>
      <c r="F47" s="249"/>
      <c r="G47" s="249"/>
      <c r="H47" s="250"/>
      <c r="I47" s="251" t="s">
        <v>174</v>
      </c>
      <c r="J47" s="252"/>
      <c r="K47" s="253" t="s">
        <v>95</v>
      </c>
      <c r="L47" s="254"/>
      <c r="M47" s="254"/>
      <c r="N47" s="254"/>
      <c r="O47" s="254"/>
      <c r="P47" s="254"/>
      <c r="Q47" s="254"/>
      <c r="R47" s="255"/>
      <c r="T47" s="256" t="s">
        <v>105</v>
      </c>
      <c r="U47" s="257"/>
      <c r="V47" s="258"/>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23" t="s">
        <v>24</v>
      </c>
      <c r="B48" s="24" t="s">
        <v>25</v>
      </c>
      <c r="C48" s="23" t="s">
        <v>226</v>
      </c>
      <c r="D48" s="23" t="s">
        <v>81</v>
      </c>
      <c r="E48" s="23" t="s">
        <v>82</v>
      </c>
      <c r="F48" s="23" t="s">
        <v>83</v>
      </c>
      <c r="G48" s="264" t="s">
        <v>87</v>
      </c>
      <c r="H48" s="267"/>
      <c r="I48" s="93" t="s">
        <v>94</v>
      </c>
      <c r="J48" s="92" t="s">
        <v>77</v>
      </c>
      <c r="K48" s="23" t="s">
        <v>173</v>
      </c>
      <c r="L48" s="130" t="s">
        <v>5</v>
      </c>
      <c r="M48" s="23" t="s">
        <v>7</v>
      </c>
      <c r="N48" s="23" t="s">
        <v>13</v>
      </c>
      <c r="O48" s="23" t="s">
        <v>11</v>
      </c>
      <c r="P48" s="23" t="s">
        <v>44</v>
      </c>
      <c r="Q48" s="264" t="s">
        <v>87</v>
      </c>
      <c r="R48" s="266"/>
      <c r="S48" s="1"/>
      <c r="T48" s="55" t="s">
        <v>78</v>
      </c>
      <c r="U48" s="98" t="s">
        <v>101</v>
      </c>
      <c r="V48" s="132" t="s">
        <v>104</v>
      </c>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22" t="s">
        <v>26</v>
      </c>
      <c r="B49" s="25">
        <f>IF(B44&lt;&gt;0,IF(SUM(B44+1)&gt;$AE$7,0, SUM(B44+1)),0)</f>
        <v>45956</v>
      </c>
      <c r="C49" s="26"/>
      <c r="D49" s="48"/>
      <c r="E49" s="48"/>
      <c r="F49" s="48"/>
      <c r="G49" s="48"/>
      <c r="H49" s="48"/>
      <c r="I49" s="91"/>
      <c r="J49" s="51"/>
      <c r="K49" s="48"/>
      <c r="L49" s="48"/>
      <c r="M49" s="48"/>
      <c r="N49" s="48"/>
      <c r="O49" s="48"/>
      <c r="P49" s="48"/>
      <c r="Q49" s="48"/>
      <c r="R49" s="50"/>
      <c r="T49" s="56"/>
      <c r="U49" s="99"/>
      <c r="V49" s="97"/>
      <c r="Y49" s="312" t="s">
        <v>229</v>
      </c>
      <c r="Z49" s="312"/>
      <c r="AA49" s="312"/>
      <c r="AB49" s="312"/>
      <c r="AC49" s="312"/>
      <c r="AD49" s="312"/>
      <c r="AE49" s="312"/>
      <c r="AF49" s="312"/>
      <c r="AI49" s="35"/>
      <c r="AJ49" s="34"/>
      <c r="AK49" s="34"/>
      <c r="AL49" s="34"/>
      <c r="AM49" s="34"/>
      <c r="AN49" s="34"/>
      <c r="AO49" s="133"/>
    </row>
    <row r="50" spans="1:41" ht="13.5" thickBot="1">
      <c r="A50" s="22" t="s">
        <v>27</v>
      </c>
      <c r="B50" s="25">
        <f t="shared" ref="B50:B55" si="28">IF(B49&lt;&gt;0,IF(SUM(B49+1)&gt;$AE$7,0, SUM(B49+1)),0)</f>
        <v>45957</v>
      </c>
      <c r="C50" s="26"/>
      <c r="D50" s="48"/>
      <c r="E50" s="48"/>
      <c r="F50" s="48"/>
      <c r="G50" s="48"/>
      <c r="H50" s="48"/>
      <c r="I50" s="91"/>
      <c r="J50" s="51"/>
      <c r="K50" s="48"/>
      <c r="L50" s="48"/>
      <c r="M50" s="48"/>
      <c r="N50" s="48"/>
      <c r="O50" s="48"/>
      <c r="P50" s="48"/>
      <c r="Q50" s="48"/>
      <c r="R50" s="50"/>
      <c r="T50" s="56"/>
      <c r="U50" s="99"/>
      <c r="V50" s="97"/>
      <c r="AI50" s="35"/>
      <c r="AJ50" s="34"/>
      <c r="AK50" s="34"/>
      <c r="AL50" s="34"/>
      <c r="AM50" s="34"/>
      <c r="AN50" s="34"/>
      <c r="AO50" s="133"/>
    </row>
    <row r="51" spans="1:41" ht="13.5" thickTop="1">
      <c r="A51" s="22" t="s">
        <v>28</v>
      </c>
      <c r="B51" s="25">
        <f t="shared" si="28"/>
        <v>45958</v>
      </c>
      <c r="C51" s="26"/>
      <c r="D51" s="48"/>
      <c r="E51" s="48"/>
      <c r="F51" s="48"/>
      <c r="G51" s="48"/>
      <c r="H51" s="48"/>
      <c r="I51" s="91"/>
      <c r="J51" s="51"/>
      <c r="K51" s="48"/>
      <c r="L51" s="48"/>
      <c r="M51" s="48"/>
      <c r="N51" s="48"/>
      <c r="O51" s="48"/>
      <c r="P51" s="48"/>
      <c r="Q51" s="48"/>
      <c r="R51" s="50"/>
      <c r="T51" s="56"/>
      <c r="U51" s="99"/>
      <c r="V51" s="97"/>
      <c r="X51" s="81"/>
      <c r="Y51" s="8"/>
      <c r="Z51" s="8"/>
      <c r="AA51" s="8"/>
      <c r="AB51" s="8"/>
      <c r="AC51" s="8"/>
      <c r="AD51" s="8"/>
      <c r="AE51" s="8"/>
      <c r="AF51" s="8"/>
      <c r="AG51" s="9"/>
      <c r="AI51" s="35"/>
      <c r="AJ51" s="23" t="s">
        <v>35</v>
      </c>
      <c r="AK51" s="264" t="s">
        <v>71</v>
      </c>
      <c r="AL51" s="265"/>
      <c r="AM51" s="265"/>
      <c r="AN51" s="266"/>
      <c r="AO51" s="133"/>
    </row>
    <row r="52" spans="1:41">
      <c r="A52" s="22" t="s">
        <v>29</v>
      </c>
      <c r="B52" s="25">
        <f t="shared" si="28"/>
        <v>45959</v>
      </c>
      <c r="C52" s="26"/>
      <c r="D52" s="48"/>
      <c r="E52" s="48"/>
      <c r="F52" s="48"/>
      <c r="G52" s="48"/>
      <c r="H52" s="48"/>
      <c r="I52" s="91"/>
      <c r="J52" s="51"/>
      <c r="K52" s="48"/>
      <c r="L52" s="48"/>
      <c r="M52" s="48"/>
      <c r="N52" s="48"/>
      <c r="O52" s="48"/>
      <c r="P52" s="48"/>
      <c r="Q52" s="48"/>
      <c r="R52" s="50"/>
      <c r="T52" s="56"/>
      <c r="U52" s="99"/>
      <c r="V52" s="97"/>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22" t="s">
        <v>30</v>
      </c>
      <c r="B53" s="25">
        <f t="shared" si="28"/>
        <v>45960</v>
      </c>
      <c r="C53" s="26"/>
      <c r="D53" s="48"/>
      <c r="E53" s="48"/>
      <c r="F53" s="48"/>
      <c r="G53" s="48"/>
      <c r="H53" s="48"/>
      <c r="I53" s="91"/>
      <c r="J53" s="51"/>
      <c r="K53" s="48"/>
      <c r="L53" s="48"/>
      <c r="M53" s="48"/>
      <c r="N53" s="48"/>
      <c r="O53" s="48"/>
      <c r="P53" s="48"/>
      <c r="Q53" s="48"/>
      <c r="R53" s="50"/>
      <c r="T53" s="56"/>
      <c r="U53" s="99"/>
      <c r="V53" s="97"/>
      <c r="X53" s="10"/>
      <c r="Y53" s="2" t="s">
        <v>36</v>
      </c>
      <c r="AE53" s="2" t="s">
        <v>25</v>
      </c>
      <c r="AG53" s="11"/>
      <c r="AI53" s="35"/>
      <c r="AJ53" s="22" t="s">
        <v>26</v>
      </c>
      <c r="AK53" s="27">
        <f t="shared" ref="AK53:AK59" si="29">I49</f>
        <v>0</v>
      </c>
      <c r="AL53" s="27">
        <f t="shared" ref="AL53:AL59" si="30">K49</f>
        <v>0</v>
      </c>
      <c r="AM53" s="27">
        <f t="shared" ref="AM53:AM59" si="31">IF($U$12&gt;0,T49,0)</f>
        <v>0</v>
      </c>
      <c r="AN53" s="27">
        <f t="shared" ref="AN53:AN59" si="32">IF(E49&gt;8,8,E49)</f>
        <v>0</v>
      </c>
      <c r="AO53" s="133"/>
    </row>
    <row r="54" spans="1:41" ht="12.75" customHeight="1">
      <c r="A54" s="22" t="s">
        <v>31</v>
      </c>
      <c r="B54" s="25">
        <f t="shared" si="28"/>
        <v>45961</v>
      </c>
      <c r="C54" s="26"/>
      <c r="D54" s="48"/>
      <c r="E54" s="48"/>
      <c r="F54" s="48"/>
      <c r="G54" s="48"/>
      <c r="H54" s="48"/>
      <c r="I54" s="91"/>
      <c r="J54" s="51"/>
      <c r="K54" s="48"/>
      <c r="L54" s="48"/>
      <c r="M54" s="48"/>
      <c r="N54" s="48"/>
      <c r="O54" s="48"/>
      <c r="P54" s="48"/>
      <c r="Q54" s="48"/>
      <c r="R54" s="50"/>
      <c r="T54" s="56"/>
      <c r="U54" s="99"/>
      <c r="V54" s="97"/>
      <c r="X54" s="10"/>
      <c r="Y54" s="313" t="s">
        <v>75</v>
      </c>
      <c r="Z54" s="313"/>
      <c r="AA54" s="313"/>
      <c r="AB54" s="313"/>
      <c r="AC54" s="313"/>
      <c r="AD54" s="313"/>
      <c r="AE54" s="313"/>
      <c r="AF54" s="313"/>
      <c r="AG54" s="11"/>
      <c r="AI54" s="35"/>
      <c r="AJ54" s="22" t="s">
        <v>27</v>
      </c>
      <c r="AK54" s="27">
        <f t="shared" si="29"/>
        <v>0</v>
      </c>
      <c r="AL54" s="27">
        <f t="shared" si="30"/>
        <v>0</v>
      </c>
      <c r="AM54" s="27">
        <f t="shared" si="31"/>
        <v>0</v>
      </c>
      <c r="AN54" s="27">
        <f t="shared" si="32"/>
        <v>0</v>
      </c>
      <c r="AO54" s="133"/>
    </row>
    <row r="55" spans="1:41">
      <c r="A55" s="22" t="s">
        <v>32</v>
      </c>
      <c r="B55" s="25">
        <f t="shared" si="28"/>
        <v>45962</v>
      </c>
      <c r="C55" s="26"/>
      <c r="D55" s="48"/>
      <c r="E55" s="48"/>
      <c r="F55" s="48"/>
      <c r="G55" s="48"/>
      <c r="H55" s="48"/>
      <c r="I55" s="91"/>
      <c r="J55" s="51"/>
      <c r="K55" s="48"/>
      <c r="L55" s="48"/>
      <c r="M55" s="48"/>
      <c r="N55" s="48"/>
      <c r="O55" s="48"/>
      <c r="P55" s="48"/>
      <c r="Q55" s="48"/>
      <c r="R55" s="50"/>
      <c r="T55" s="56"/>
      <c r="U55" s="99"/>
      <c r="V55" s="97"/>
      <c r="X55" s="10"/>
      <c r="Y55" s="313"/>
      <c r="Z55" s="313"/>
      <c r="AA55" s="313"/>
      <c r="AB55" s="313"/>
      <c r="AC55" s="313"/>
      <c r="AD55" s="313"/>
      <c r="AE55" s="313"/>
      <c r="AF55" s="313"/>
      <c r="AG55" s="11"/>
      <c r="AI55" s="35"/>
      <c r="AJ55" s="22" t="s">
        <v>28</v>
      </c>
      <c r="AK55" s="27">
        <f t="shared" si="29"/>
        <v>0</v>
      </c>
      <c r="AL55" s="27">
        <f t="shared" si="30"/>
        <v>0</v>
      </c>
      <c r="AM55" s="27">
        <f t="shared" si="31"/>
        <v>0</v>
      </c>
      <c r="AN55" s="27">
        <f t="shared" si="32"/>
        <v>0</v>
      </c>
      <c r="AO55" s="133"/>
    </row>
    <row r="56" spans="1:41">
      <c r="A56" s="30" t="s">
        <v>33</v>
      </c>
      <c r="B56" s="21"/>
      <c r="C56" s="29">
        <f>SUMIF($B49:$B55,"&lt;&gt;0",C49:C55)</f>
        <v>0</v>
      </c>
      <c r="D56" s="29">
        <f t="shared" ref="D56:F56" si="33">SUMIF($B49:$B55,"&lt;&gt;0",D49:D55)</f>
        <v>0</v>
      </c>
      <c r="E56" s="29">
        <f t="shared" si="33"/>
        <v>0</v>
      </c>
      <c r="F56" s="29">
        <f t="shared" si="33"/>
        <v>0</v>
      </c>
      <c r="G56" s="29"/>
      <c r="H56" s="29"/>
      <c r="I56" s="47">
        <f t="shared" ref="I56:Q56" si="34">SUMIF($B49:$B55,"&lt;&gt;0",I49:I55)</f>
        <v>0</v>
      </c>
      <c r="J56" s="47">
        <f t="shared" si="34"/>
        <v>0</v>
      </c>
      <c r="K56" s="29">
        <f t="shared" si="34"/>
        <v>0</v>
      </c>
      <c r="L56" s="29">
        <f t="shared" si="34"/>
        <v>0</v>
      </c>
      <c r="M56" s="29">
        <f t="shared" si="34"/>
        <v>0</v>
      </c>
      <c r="N56" s="29">
        <f t="shared" si="34"/>
        <v>0</v>
      </c>
      <c r="O56" s="29">
        <f t="shared" si="34"/>
        <v>0</v>
      </c>
      <c r="P56" s="29">
        <f t="shared" si="34"/>
        <v>0</v>
      </c>
      <c r="Q56" s="29">
        <f t="shared" si="34"/>
        <v>0</v>
      </c>
      <c r="R56" s="29"/>
      <c r="T56" s="57">
        <f>SUMIF($B49:$B55,"&lt;&gt;0",T49:T55)</f>
        <v>0</v>
      </c>
      <c r="U56" s="100">
        <f>SUMIF($B49:$B55,"&lt;&gt;0",U49:U55)</f>
        <v>0</v>
      </c>
      <c r="V56" s="100">
        <f>SUMIF($B49:$B55,"&lt;&gt;0",V49:V55)</f>
        <v>0</v>
      </c>
      <c r="X56" s="10"/>
      <c r="AG56" s="11"/>
      <c r="AI56" s="35"/>
      <c r="AJ56" s="22" t="s">
        <v>29</v>
      </c>
      <c r="AK56" s="27">
        <f t="shared" si="29"/>
        <v>0</v>
      </c>
      <c r="AL56" s="27">
        <f t="shared" si="30"/>
        <v>0</v>
      </c>
      <c r="AM56" s="27">
        <f t="shared" si="31"/>
        <v>0</v>
      </c>
      <c r="AN56" s="27">
        <f t="shared" si="32"/>
        <v>0</v>
      </c>
      <c r="AO56" s="133"/>
    </row>
    <row r="57" spans="1:41">
      <c r="X57" s="10"/>
      <c r="Y57" s="314"/>
      <c r="Z57" s="314"/>
      <c r="AA57" s="314"/>
      <c r="AB57" s="314"/>
      <c r="AC57" s="314"/>
      <c r="AD57" s="314"/>
      <c r="AE57" s="315"/>
      <c r="AF57" s="315"/>
      <c r="AG57" s="11"/>
      <c r="AI57" s="35"/>
      <c r="AJ57" s="22" t="s">
        <v>30</v>
      </c>
      <c r="AK57" s="27">
        <f t="shared" si="29"/>
        <v>0</v>
      </c>
      <c r="AL57" s="27">
        <f t="shared" si="30"/>
        <v>0</v>
      </c>
      <c r="AM57" s="27">
        <f t="shared" si="31"/>
        <v>0</v>
      </c>
      <c r="AN57" s="27">
        <f t="shared" si="32"/>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9"/>
        <v>0</v>
      </c>
      <c r="AL58" s="27">
        <f t="shared" si="30"/>
        <v>0</v>
      </c>
      <c r="AM58" s="27">
        <f t="shared" si="31"/>
        <v>0</v>
      </c>
      <c r="AN58" s="27">
        <f t="shared" si="32"/>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9"/>
        <v>0</v>
      </c>
      <c r="AL59" s="27">
        <f t="shared" si="30"/>
        <v>0</v>
      </c>
      <c r="AM59" s="27">
        <f t="shared" si="31"/>
        <v>0</v>
      </c>
      <c r="AN59" s="27">
        <f t="shared" si="32"/>
        <v>0</v>
      </c>
      <c r="AO59" s="133"/>
    </row>
    <row r="60" spans="1:41" ht="13.5" thickTop="1">
      <c r="A60" s="15"/>
      <c r="B60" s="2" t="s">
        <v>66</v>
      </c>
      <c r="E60" s="52"/>
      <c r="F60" s="80" t="s">
        <v>206</v>
      </c>
      <c r="G60" s="52"/>
      <c r="H60" s="52"/>
      <c r="I60" s="52"/>
      <c r="J60" s="52"/>
      <c r="AI60" s="35"/>
      <c r="AJ60" s="22" t="s">
        <v>33</v>
      </c>
      <c r="AK60" s="94">
        <f>SUM(AK53:AK59)</f>
        <v>0</v>
      </c>
      <c r="AL60" s="94">
        <f t="shared" ref="AL60:AN60" si="35">SUM(AL53:AL59)</f>
        <v>0</v>
      </c>
      <c r="AM60" s="94">
        <f t="shared" si="35"/>
        <v>0</v>
      </c>
      <c r="AN60" s="94">
        <f t="shared" si="35"/>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A59:R59"/>
    <mergeCell ref="C62:M63"/>
    <mergeCell ref="N62:N63"/>
    <mergeCell ref="Z46:AC46"/>
    <mergeCell ref="G48:H48"/>
    <mergeCell ref="Q48:R48"/>
    <mergeCell ref="AE52:AF52"/>
    <mergeCell ref="Y54:AF55"/>
    <mergeCell ref="Y57:AD57"/>
    <mergeCell ref="AE57:AF57"/>
    <mergeCell ref="AK51:AN51"/>
    <mergeCell ref="A58:R58"/>
    <mergeCell ref="G37:H37"/>
    <mergeCell ref="Q37:R37"/>
    <mergeCell ref="Z37:AC37"/>
    <mergeCell ref="A47:B47"/>
    <mergeCell ref="C47:H47"/>
    <mergeCell ref="I47:J47"/>
    <mergeCell ref="K47:R47"/>
    <mergeCell ref="T47:V47"/>
    <mergeCell ref="Z44:AC44"/>
    <mergeCell ref="Z45:AC45"/>
    <mergeCell ref="Z38:AC38"/>
    <mergeCell ref="Z39:AC39"/>
    <mergeCell ref="AK39:AN39"/>
    <mergeCell ref="Z40:AC40"/>
    <mergeCell ref="Z41:AC41"/>
    <mergeCell ref="Z42:AC42"/>
    <mergeCell ref="Z43:AC43"/>
    <mergeCell ref="Z47:AC47"/>
    <mergeCell ref="Z48:AA48"/>
    <mergeCell ref="Y49:AF49"/>
    <mergeCell ref="Y52:AD52"/>
    <mergeCell ref="Z30:AC30"/>
    <mergeCell ref="Z31:AC31"/>
    <mergeCell ref="Z32:AC32"/>
    <mergeCell ref="Z33:AC33"/>
    <mergeCell ref="Z34:AC34"/>
    <mergeCell ref="Z35:AC35"/>
    <mergeCell ref="A36:B36"/>
    <mergeCell ref="C36:H36"/>
    <mergeCell ref="I36:J36"/>
    <mergeCell ref="K36:R36"/>
    <mergeCell ref="T36:V36"/>
    <mergeCell ref="Z36:AC36"/>
    <mergeCell ref="A25:B25"/>
    <mergeCell ref="C25:H25"/>
    <mergeCell ref="I25:J25"/>
    <mergeCell ref="K25:R25"/>
    <mergeCell ref="T25:V25"/>
    <mergeCell ref="Z25:AC25"/>
    <mergeCell ref="AK27:AN27"/>
    <mergeCell ref="Z28:AC28"/>
    <mergeCell ref="Z29:AC29"/>
    <mergeCell ref="G26:H26"/>
    <mergeCell ref="Q26:R26"/>
    <mergeCell ref="Z26:AC26"/>
    <mergeCell ref="Z27:AC27"/>
    <mergeCell ref="A14:B14"/>
    <mergeCell ref="C14:H14"/>
    <mergeCell ref="I14:J14"/>
    <mergeCell ref="K14:R14"/>
    <mergeCell ref="T14:V14"/>
    <mergeCell ref="Y14:AA14"/>
    <mergeCell ref="AD14:AE14"/>
    <mergeCell ref="G15:H15"/>
    <mergeCell ref="Q15:R15"/>
    <mergeCell ref="A3:B3"/>
    <mergeCell ref="C3:H3"/>
    <mergeCell ref="I3:J3"/>
    <mergeCell ref="K3:R3"/>
    <mergeCell ref="T3:V3"/>
    <mergeCell ref="Y3:AB3"/>
    <mergeCell ref="AD3:AF3"/>
    <mergeCell ref="AK3:AN3"/>
    <mergeCell ref="G4:H4"/>
    <mergeCell ref="Q4:R4"/>
    <mergeCell ref="Y4:AB4"/>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20" priority="48" stopIfTrue="1" operator="equal">
      <formula>0</formula>
    </cfRule>
  </conditionalFormatting>
  <conditionalFormatting sqref="B49:B55">
    <cfRule type="cellIs" dxfId="19" priority="3" stopIfTrue="1" operator="equal">
      <formula>0</formula>
    </cfRule>
  </conditionalFormatting>
  <conditionalFormatting sqref="C12:Q12 C23:Q23 C34:Q34">
    <cfRule type="cellIs" dxfId="18" priority="4" stopIfTrue="1" operator="equal">
      <formula>0</formula>
    </cfRule>
  </conditionalFormatting>
  <conditionalFormatting sqref="C45:Q45">
    <cfRule type="cellIs" dxfId="17" priority="31" stopIfTrue="1" operator="equal">
      <formula>0</formula>
    </cfRule>
  </conditionalFormatting>
  <conditionalFormatting sqref="C56:Q56">
    <cfRule type="cellIs" dxfId="16" priority="1" stopIfTrue="1" operator="equal">
      <formula>0</formula>
    </cfRule>
  </conditionalFormatting>
  <conditionalFormatting sqref="T12:V12">
    <cfRule type="cellIs" dxfId="15" priority="39" stopIfTrue="1" operator="equal">
      <formula>0</formula>
    </cfRule>
  </conditionalFormatting>
  <conditionalFormatting sqref="T23:V23">
    <cfRule type="cellIs" dxfId="14" priority="38" stopIfTrue="1" operator="equal">
      <formula>0</formula>
    </cfRule>
  </conditionalFormatting>
  <conditionalFormatting sqref="T34:V34">
    <cfRule type="cellIs" dxfId="13" priority="37" stopIfTrue="1" operator="equal">
      <formula>0</formula>
    </cfRule>
  </conditionalFormatting>
  <conditionalFormatting sqref="T45:V45">
    <cfRule type="cellIs" dxfId="12" priority="36" stopIfTrue="1" operator="equal">
      <formula>0</formula>
    </cfRule>
  </conditionalFormatting>
  <conditionalFormatting sqref="T56:V56">
    <cfRule type="cellIs" dxfId="11" priority="2" stopIfTrue="1" operator="equal">
      <formula>0</formula>
    </cfRule>
  </conditionalFormatting>
  <conditionalFormatting sqref="AB14">
    <cfRule type="cellIs" dxfId="10" priority="30" stopIfTrue="1" operator="lessThan">
      <formula>0</formula>
    </cfRule>
  </conditionalFormatting>
  <conditionalFormatting sqref="AE18:AF23 AE25:AF48">
    <cfRule type="cellIs" dxfId="9" priority="28" stopIfTrue="1" operator="equal">
      <formula>0</formula>
    </cfRule>
  </conditionalFormatting>
  <dataValidations disablePrompts="1" count="5">
    <dataValidation type="date" allowBlank="1" showInputMessage="1" sqref="AE7" xr:uid="{DBD1D72D-DACD-424A-8F44-CC8AFB8FD2F7}">
      <formula1>1</formula1>
      <formula2>73050</formula2>
    </dataValidation>
    <dataValidation type="decimal" allowBlank="1" showInputMessage="1" showErrorMessage="1" errorTitle="Invalid Data Type" error="Please enter a number between 0 and 24." sqref="C16:C22 C38:C44 C27:C33 C5:C11 C49:C55" xr:uid="{CF8509A3-AF08-4EB2-B4E0-3DC52D292070}">
      <formula1>0</formula1>
      <formula2>24</formula2>
    </dataValidation>
    <dataValidation type="decimal" allowBlank="1" showInputMessage="1" showErrorMessage="1" sqref="AD5" xr:uid="{54A183FA-0324-4F13-8E74-13BEFC0B7011}">
      <formula1>0</formula1>
      <formula2>2</formula2>
    </dataValidation>
    <dataValidation type="decimal" allowBlank="1" showInputMessage="1" showErrorMessage="1" sqref="AG10 AB10 AE24" xr:uid="{2083C845-5955-4FA0-A1D5-F0B2E822432D}">
      <formula1>0</formula1>
      <formula2>300</formula2>
    </dataValidation>
    <dataValidation allowBlank="1" showInputMessage="1" sqref="AB7" xr:uid="{066B84B8-3155-42D4-8A80-96FA5D9743A5}"/>
  </dataValidations>
  <hyperlinks>
    <hyperlink ref="F60" r:id="rId1" display="http://web.uncg.edu/hrs/PolicyManuals/StaffManual/Section5/" xr:uid="{1A460064-A01E-4452-9353-37D3DC9BCEE5}"/>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A65F9F6-1CF3-4FA7-B253-EA19B951F4A4}">
          <x14:formula1>
            <xm:f>Validation!$F$18:$F$21</xm:f>
          </x14:formula1>
          <xm:sqref>H5:H11 H16:H22 H27:H33 H38:H44 H49:H55</xm:sqref>
        </x14:dataValidation>
        <x14:dataValidation type="list" allowBlank="1" showInputMessage="1" showErrorMessage="1" xr:uid="{3778733A-E349-4D5C-80E1-CAD763F4D510}">
          <x14:formula1>
            <xm:f>Validation!$B$18:$B$28</xm:f>
          </x14:formula1>
          <xm:sqref>R38:R44 R16:R22 R27:R33 R5:R11 R49:R55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0D57-A1F0-4544-897A-23232747DB8E}">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45963</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45964</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45965</v>
      </c>
      <c r="C7" s="26"/>
      <c r="D7" s="48"/>
      <c r="E7" s="48"/>
      <c r="F7" s="48"/>
      <c r="G7" s="48"/>
      <c r="H7" s="48"/>
      <c r="I7" s="56"/>
      <c r="J7" s="51"/>
      <c r="K7" s="48"/>
      <c r="L7" s="49"/>
      <c r="M7" s="48"/>
      <c r="N7" s="48"/>
      <c r="O7" s="48"/>
      <c r="P7" s="48"/>
      <c r="Q7" s="48"/>
      <c r="R7" s="50"/>
      <c r="S7" s="3"/>
      <c r="T7" s="56"/>
      <c r="U7" s="99"/>
      <c r="V7" s="97"/>
      <c r="Y7" s="270" t="s">
        <v>252</v>
      </c>
      <c r="Z7" s="271"/>
      <c r="AB7" s="272">
        <f>VLOOKUP(Y7,Validation!B4:F15,2,FALSE)</f>
        <v>45963</v>
      </c>
      <c r="AC7" s="273"/>
      <c r="AE7" s="272">
        <f>VLOOKUP(Y7,Validation!B4:F15,4,FALSE)</f>
        <v>45990</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45966</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45967</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45968</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November!AB14</f>
        <v>0</v>
      </c>
      <c r="AC10" s="86"/>
      <c r="AD10" s="262" t="s">
        <v>152</v>
      </c>
      <c r="AE10" s="263"/>
      <c r="AF10" s="45">
        <f>November!AF14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45969</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45970</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45971</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45972</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45973</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45974</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45975</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45976</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45977</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45978</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45979</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45980</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45981</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45982</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45983</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45984</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45985</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45986</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45987</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45988</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45989</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45990</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Y49" s="312" t="s">
        <v>229</v>
      </c>
      <c r="Z49" s="312"/>
      <c r="AA49" s="312"/>
      <c r="AB49" s="312"/>
      <c r="AC49" s="312"/>
      <c r="AD49" s="312"/>
      <c r="AE49" s="312"/>
      <c r="AF49" s="312"/>
      <c r="AI49" s="35"/>
      <c r="AJ49" s="34"/>
      <c r="AK49" s="34"/>
      <c r="AL49" s="34"/>
      <c r="AM49" s="34"/>
      <c r="AN49" s="34"/>
      <c r="AO49" s="133"/>
    </row>
    <row r="50" spans="1:41" ht="13.5" thickBot="1">
      <c r="AI50" s="35"/>
      <c r="AJ50" s="34"/>
      <c r="AK50" s="34"/>
      <c r="AL50" s="34"/>
      <c r="AM50" s="34"/>
      <c r="AN50" s="34"/>
      <c r="AO50" s="133"/>
    </row>
    <row r="51" spans="1:41" ht="13.5" thickTop="1">
      <c r="X51" s="81"/>
      <c r="Y51" s="8"/>
      <c r="Z51" s="8"/>
      <c r="AA51" s="8"/>
      <c r="AB51" s="8"/>
      <c r="AC51" s="8"/>
      <c r="AD51" s="8"/>
      <c r="AE51" s="8"/>
      <c r="AF51" s="8"/>
      <c r="AG51" s="9"/>
      <c r="AI51" s="35"/>
      <c r="AJ51" s="23" t="s">
        <v>35</v>
      </c>
      <c r="AK51" s="264" t="s">
        <v>71</v>
      </c>
      <c r="AL51" s="265"/>
      <c r="AM51" s="265"/>
      <c r="AN51" s="266"/>
      <c r="AO51" s="133"/>
    </row>
    <row r="52" spans="1:41">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name="Range1_2"/>
    <protectedRange sqref="Y3 Y5 AD3 AB7 AE7 AD5:AF5" name="Range1_1_1"/>
    <protectedRange sqref="AG10" name="Range1_2_1_1"/>
    <protectedRange sqref="AB10" name="Range1_3_2_1"/>
    <protectedRange sqref="AE24" name="Range1_3_1_1_1"/>
    <protectedRange sqref="C49:C55" name="Range1_3"/>
  </protectedRanges>
  <mergeCells count="99">
    <mergeCell ref="Z46:AC46"/>
    <mergeCell ref="AE52:AF52"/>
    <mergeCell ref="Y54:AF55"/>
    <mergeCell ref="Y57:AD57"/>
    <mergeCell ref="AE57:AF57"/>
    <mergeCell ref="Y49:AF49"/>
    <mergeCell ref="Y52:AD52"/>
    <mergeCell ref="Z47:AC47"/>
    <mergeCell ref="Z48:AA48"/>
    <mergeCell ref="A59:R59"/>
    <mergeCell ref="C62:M63"/>
    <mergeCell ref="N62:N63"/>
    <mergeCell ref="AK51:AN51"/>
    <mergeCell ref="A58:R58"/>
    <mergeCell ref="G37:H37"/>
    <mergeCell ref="Q37:R37"/>
    <mergeCell ref="Z37:AC37"/>
    <mergeCell ref="Z44:AC44"/>
    <mergeCell ref="Z45:AC45"/>
    <mergeCell ref="Z38:AC38"/>
    <mergeCell ref="Z39:AC39"/>
    <mergeCell ref="AK39:AN39"/>
    <mergeCell ref="Z40:AC40"/>
    <mergeCell ref="Z41:AC41"/>
    <mergeCell ref="Z42:AC42"/>
    <mergeCell ref="Z43:AC43"/>
    <mergeCell ref="Z35:AC35"/>
    <mergeCell ref="A36:B36"/>
    <mergeCell ref="C36:H36"/>
    <mergeCell ref="I36:J36"/>
    <mergeCell ref="K36:R36"/>
    <mergeCell ref="T36:V36"/>
    <mergeCell ref="Z36:AC36"/>
    <mergeCell ref="Z30:AC30"/>
    <mergeCell ref="Z31:AC31"/>
    <mergeCell ref="Z32:AC32"/>
    <mergeCell ref="Z33:AC33"/>
    <mergeCell ref="Z34:AC34"/>
    <mergeCell ref="Z25:AC25"/>
    <mergeCell ref="AK27:AN27"/>
    <mergeCell ref="Z28:AC28"/>
    <mergeCell ref="Z29:AC29"/>
    <mergeCell ref="G26:H26"/>
    <mergeCell ref="Q26:R26"/>
    <mergeCell ref="Z26:AC26"/>
    <mergeCell ref="Z27:AC27"/>
    <mergeCell ref="A25:B25"/>
    <mergeCell ref="C25:H25"/>
    <mergeCell ref="I25:J25"/>
    <mergeCell ref="K25:R25"/>
    <mergeCell ref="T25:V25"/>
    <mergeCell ref="AK3:AN3"/>
    <mergeCell ref="G4:H4"/>
    <mergeCell ref="Q4:R4"/>
    <mergeCell ref="Y4:AB4"/>
    <mergeCell ref="A14:B14"/>
    <mergeCell ref="C14:H14"/>
    <mergeCell ref="I14:J14"/>
    <mergeCell ref="K14:R14"/>
    <mergeCell ref="T14:V14"/>
    <mergeCell ref="Y14:AA14"/>
    <mergeCell ref="AD14:AE14"/>
    <mergeCell ref="AD13:AE13"/>
    <mergeCell ref="AB7:AC7"/>
    <mergeCell ref="AE7:AF7"/>
    <mergeCell ref="Y9:AB9"/>
    <mergeCell ref="AD9:AF9"/>
    <mergeCell ref="Z24:AC24"/>
    <mergeCell ref="A3:B3"/>
    <mergeCell ref="C3:H3"/>
    <mergeCell ref="I3:J3"/>
    <mergeCell ref="K3:R3"/>
    <mergeCell ref="T3:V3"/>
    <mergeCell ref="Y3:AB3"/>
    <mergeCell ref="G15:H15"/>
    <mergeCell ref="Q15:R15"/>
    <mergeCell ref="Z19:AC19"/>
    <mergeCell ref="Z20:AC20"/>
    <mergeCell ref="Z21:AC21"/>
    <mergeCell ref="Z22:AC22"/>
    <mergeCell ref="Z23:AC23"/>
    <mergeCell ref="Y13:AA13"/>
    <mergeCell ref="Y7:Z7"/>
    <mergeCell ref="AK15:AN15"/>
    <mergeCell ref="Y16:AF16"/>
    <mergeCell ref="Z18:AC18"/>
    <mergeCell ref="Y10:AA10"/>
    <mergeCell ref="AD10:AE10"/>
    <mergeCell ref="Y11:AA11"/>
    <mergeCell ref="AD11:AE11"/>
    <mergeCell ref="Y12:AA12"/>
    <mergeCell ref="AD12:AE12"/>
    <mergeCell ref="Y2:AB2"/>
    <mergeCell ref="AD2:AF2"/>
    <mergeCell ref="Y5:AB5"/>
    <mergeCell ref="Y6:Z6"/>
    <mergeCell ref="AB6:AC6"/>
    <mergeCell ref="AE6:AF6"/>
    <mergeCell ref="AD3:AF3"/>
  </mergeCells>
  <conditionalFormatting sqref="B5:B11 B16:B22 B27:B33 B38:B44">
    <cfRule type="cellIs" dxfId="8" priority="52" stopIfTrue="1" operator="equal">
      <formula>0</formula>
    </cfRule>
  </conditionalFormatting>
  <conditionalFormatting sqref="C12:Q12 C23:Q23 C34:Q34">
    <cfRule type="cellIs" dxfId="7" priority="1" stopIfTrue="1" operator="equal">
      <formula>0</formula>
    </cfRule>
  </conditionalFormatting>
  <conditionalFormatting sqref="C45:Q45">
    <cfRule type="cellIs" dxfId="6" priority="35" stopIfTrue="1" operator="equal">
      <formula>0</formula>
    </cfRule>
  </conditionalFormatting>
  <conditionalFormatting sqref="T12:V12">
    <cfRule type="cellIs" dxfId="5" priority="43" stopIfTrue="1" operator="equal">
      <formula>0</formula>
    </cfRule>
  </conditionalFormatting>
  <conditionalFormatting sqref="T23:V23">
    <cfRule type="cellIs" dxfId="4" priority="42" stopIfTrue="1" operator="equal">
      <formula>0</formula>
    </cfRule>
  </conditionalFormatting>
  <conditionalFormatting sqref="T34:V34">
    <cfRule type="cellIs" dxfId="3" priority="41" stopIfTrue="1" operator="equal">
      <formula>0</formula>
    </cfRule>
  </conditionalFormatting>
  <conditionalFormatting sqref="T45:V45">
    <cfRule type="cellIs" dxfId="2" priority="40" stopIfTrue="1" operator="equal">
      <formula>0</formula>
    </cfRule>
  </conditionalFormatting>
  <conditionalFormatting sqref="AB14">
    <cfRule type="cellIs" dxfId="1" priority="34" stopIfTrue="1" operator="lessThan">
      <formula>0</formula>
    </cfRule>
  </conditionalFormatting>
  <conditionalFormatting sqref="AE18:AF23 AE25:AF48">
    <cfRule type="cellIs" dxfId="0" priority="32" stopIfTrue="1" operator="equal">
      <formula>0</formula>
    </cfRule>
  </conditionalFormatting>
  <dataValidations disablePrompts="1" count="5">
    <dataValidation allowBlank="1" showInputMessage="1" sqref="AB7" xr:uid="{258FE33F-5D1A-4E6A-B69D-ED588C3134A8}"/>
    <dataValidation type="decimal" allowBlank="1" showInputMessage="1" showErrorMessage="1" sqref="AG10 AB10 AE24" xr:uid="{D8350ABC-A9DC-4AEF-9090-250FCD0DCFC9}">
      <formula1>0</formula1>
      <formula2>300</formula2>
    </dataValidation>
    <dataValidation type="decimal" allowBlank="1" showInputMessage="1" showErrorMessage="1" sqref="AD5" xr:uid="{7F17B07A-765F-4772-823D-B3C3176A447A}">
      <formula1>0</formula1>
      <formula2>2</formula2>
    </dataValidation>
    <dataValidation type="decimal" allowBlank="1" showInputMessage="1" showErrorMessage="1" errorTitle="Invalid Data Type" error="Please enter a number between 0 and 24." sqref="C16:C22 C38:C44 C27:C33 C5:C11 C49:C55" xr:uid="{981A717C-EF86-4FD1-9DA2-3D46E17F9A00}">
      <formula1>0</formula1>
      <formula2>24</formula2>
    </dataValidation>
    <dataValidation type="date" allowBlank="1" showInputMessage="1" sqref="AE7" xr:uid="{F011EB52-7A41-4421-A395-DE7036AE1C41}">
      <formula1>1</formula1>
      <formula2>73050</formula2>
    </dataValidation>
  </dataValidations>
  <hyperlinks>
    <hyperlink ref="F60" r:id="rId1" display="http://web.uncg.edu/hrs/PolicyManuals/StaffManual/Section5/" xr:uid="{A59FC117-74CA-4130-8B77-C540A9DDA4EC}"/>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86CFAEC-CFBE-4B49-AD25-B7D457B78262}">
          <x14:formula1>
            <xm:f>Validation!$F$18:$F$21</xm:f>
          </x14:formula1>
          <xm:sqref>H5:H11 H16:H22 H27:H33 H38:H44 H49:H55</xm:sqref>
        </x14:dataValidation>
        <x14:dataValidation type="list" allowBlank="1" showInputMessage="1" showErrorMessage="1" xr:uid="{FC0B6428-ABB7-477A-868B-C6157FBA2B10}">
          <x14:formula1>
            <xm:f>Validation!$B$18:$B$28</xm:f>
          </x14:formula1>
          <xm:sqref>R38:R44 R16:R22 R27:R33 R5:R11 R49:R55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Z57"/>
  <sheetViews>
    <sheetView showGridLines="0" zoomScaleNormal="100" workbookViewId="0">
      <selection activeCell="H9" sqref="H9"/>
    </sheetView>
  </sheetViews>
  <sheetFormatPr defaultRowHeight="12.75"/>
  <cols>
    <col min="1" max="1" width="10.140625" bestFit="1" customWidth="1"/>
    <col min="3" max="3" width="116.5703125" customWidth="1"/>
    <col min="15" max="15" width="3.42578125" customWidth="1"/>
  </cols>
  <sheetData>
    <row r="2" spans="2:8" ht="21.75" customHeight="1">
      <c r="B2" s="204" t="s">
        <v>253</v>
      </c>
      <c r="C2" s="205"/>
    </row>
    <row r="3" spans="2:8" ht="15">
      <c r="B3" s="206" t="s">
        <v>254</v>
      </c>
      <c r="C3" s="206"/>
    </row>
    <row r="4" spans="2:8" ht="20.25">
      <c r="B4" s="202" t="s">
        <v>268</v>
      </c>
      <c r="C4" s="203"/>
      <c r="D4" s="73"/>
      <c r="E4" s="73"/>
      <c r="F4" s="73"/>
      <c r="G4" s="73"/>
      <c r="H4" s="73"/>
    </row>
    <row r="5" spans="2:8">
      <c r="B5" s="74"/>
      <c r="C5" s="75"/>
    </row>
    <row r="6" spans="2:8">
      <c r="B6" s="74"/>
      <c r="C6" s="76" t="s">
        <v>141</v>
      </c>
      <c r="D6" s="2"/>
      <c r="E6" s="2"/>
      <c r="F6" s="2"/>
      <c r="G6" s="2"/>
    </row>
    <row r="7" spans="2:8">
      <c r="B7" s="74"/>
      <c r="C7" s="76" t="s">
        <v>142</v>
      </c>
      <c r="D7" s="2"/>
      <c r="E7" s="2"/>
      <c r="F7" s="2"/>
      <c r="G7" s="2"/>
    </row>
    <row r="8" spans="2:8">
      <c r="B8" s="74"/>
      <c r="C8" s="76"/>
      <c r="D8" s="2"/>
      <c r="E8" s="2"/>
      <c r="F8" s="2"/>
      <c r="G8" s="2"/>
    </row>
    <row r="9" spans="2:8">
      <c r="B9" s="74"/>
      <c r="C9" s="76" t="s">
        <v>132</v>
      </c>
      <c r="D9" s="2"/>
      <c r="E9" s="2"/>
      <c r="F9" s="2"/>
      <c r="G9" s="2"/>
    </row>
    <row r="10" spans="2:8">
      <c r="B10" s="74"/>
      <c r="C10" s="76" t="s">
        <v>133</v>
      </c>
      <c r="D10" s="2"/>
      <c r="E10" s="2"/>
      <c r="F10" s="2"/>
      <c r="G10" s="2"/>
    </row>
    <row r="11" spans="2:8">
      <c r="B11" s="74"/>
      <c r="C11" s="76" t="s">
        <v>143</v>
      </c>
      <c r="D11" s="2"/>
      <c r="E11" s="2"/>
      <c r="F11" s="2"/>
      <c r="G11" s="2"/>
    </row>
    <row r="12" spans="2:8">
      <c r="B12" s="74"/>
      <c r="C12" s="102" t="s">
        <v>134</v>
      </c>
      <c r="D12" s="2"/>
      <c r="E12" s="2"/>
      <c r="F12" s="2"/>
      <c r="G12" s="2"/>
    </row>
    <row r="13" spans="2:8">
      <c r="B13" s="74"/>
      <c r="C13" s="76"/>
      <c r="D13" s="2"/>
      <c r="E13" s="2"/>
      <c r="F13" s="2"/>
      <c r="G13" s="2"/>
    </row>
    <row r="14" spans="2:8">
      <c r="B14" s="74"/>
      <c r="C14" s="76" t="s">
        <v>135</v>
      </c>
      <c r="D14" s="2"/>
      <c r="E14" s="2"/>
      <c r="F14" s="2"/>
      <c r="G14" s="2"/>
    </row>
    <row r="15" spans="2:8">
      <c r="B15" s="74"/>
      <c r="C15" s="76" t="s">
        <v>144</v>
      </c>
      <c r="D15" s="2"/>
      <c r="E15" s="2"/>
      <c r="F15" s="2"/>
      <c r="G15" s="2"/>
    </row>
    <row r="16" spans="2:8">
      <c r="B16" s="74"/>
      <c r="C16" s="76" t="s">
        <v>136</v>
      </c>
      <c r="D16" s="2"/>
      <c r="E16" s="2"/>
      <c r="F16" s="2"/>
      <c r="G16" s="2"/>
    </row>
    <row r="17" spans="2:26">
      <c r="B17" s="74"/>
      <c r="C17" s="76" t="s">
        <v>137</v>
      </c>
      <c r="D17" s="2"/>
      <c r="E17" s="2"/>
      <c r="F17" s="2"/>
      <c r="G17" s="2"/>
    </row>
    <row r="18" spans="2:26">
      <c r="B18" s="74"/>
      <c r="C18" s="76"/>
      <c r="D18" s="2"/>
      <c r="E18" s="2"/>
      <c r="F18" s="2"/>
      <c r="G18" s="2"/>
    </row>
    <row r="19" spans="2:26">
      <c r="B19" s="74"/>
      <c r="C19" s="76" t="s">
        <v>160</v>
      </c>
      <c r="D19" s="2"/>
      <c r="E19" s="2"/>
      <c r="F19" s="2"/>
      <c r="G19" s="2"/>
    </row>
    <row r="20" spans="2:26">
      <c r="B20" s="74"/>
      <c r="C20" s="76" t="s">
        <v>157</v>
      </c>
      <c r="D20" s="2"/>
      <c r="E20" s="2"/>
      <c r="F20" s="2"/>
      <c r="G20" s="2"/>
    </row>
    <row r="21" spans="2:26">
      <c r="B21" s="74"/>
      <c r="C21" s="76" t="s">
        <v>176</v>
      </c>
      <c r="D21" s="2"/>
      <c r="E21" s="2"/>
      <c r="F21" s="2"/>
      <c r="G21" s="2"/>
    </row>
    <row r="22" spans="2:26">
      <c r="B22" s="74"/>
      <c r="C22" s="76" t="s">
        <v>158</v>
      </c>
      <c r="D22" s="2"/>
      <c r="E22" s="2"/>
      <c r="F22" s="2"/>
      <c r="G22" s="2"/>
    </row>
    <row r="23" spans="2:26">
      <c r="B23" s="74"/>
      <c r="C23" s="76" t="s">
        <v>159</v>
      </c>
      <c r="D23" s="2"/>
      <c r="E23" s="2"/>
      <c r="F23" s="2"/>
      <c r="G23" s="2"/>
    </row>
    <row r="24" spans="2:26">
      <c r="B24" s="74"/>
      <c r="C24" s="76"/>
      <c r="D24" s="2"/>
      <c r="E24" s="2"/>
      <c r="F24" s="2"/>
      <c r="G24" s="2"/>
    </row>
    <row r="25" spans="2:26">
      <c r="B25" s="74"/>
      <c r="C25" s="76" t="s">
        <v>161</v>
      </c>
      <c r="D25" s="2"/>
      <c r="E25" s="2"/>
      <c r="F25" s="2"/>
      <c r="G25" s="2"/>
    </row>
    <row r="26" spans="2:26">
      <c r="B26" s="74"/>
      <c r="C26" s="76"/>
      <c r="D26" s="2"/>
      <c r="E26" s="2"/>
      <c r="F26" s="2"/>
      <c r="G26" s="2"/>
    </row>
    <row r="27" spans="2:26">
      <c r="B27" s="74"/>
      <c r="C27" s="76" t="s">
        <v>162</v>
      </c>
      <c r="D27" s="2"/>
      <c r="E27" s="2"/>
      <c r="F27" s="2"/>
      <c r="G27" s="2"/>
    </row>
    <row r="28" spans="2:26">
      <c r="B28" s="74"/>
      <c r="C28" s="76" t="s">
        <v>138</v>
      </c>
      <c r="D28" s="2"/>
      <c r="E28" s="2"/>
      <c r="F28" s="2"/>
      <c r="G28" s="2"/>
    </row>
    <row r="29" spans="2:26">
      <c r="B29" s="74"/>
      <c r="C29" s="76" t="s">
        <v>145</v>
      </c>
      <c r="D29" s="2"/>
      <c r="E29" s="2"/>
      <c r="F29" s="2"/>
      <c r="G29" s="2"/>
    </row>
    <row r="30" spans="2:26" ht="14.25">
      <c r="B30" s="74"/>
      <c r="C30" s="76" t="s">
        <v>146</v>
      </c>
      <c r="D30" s="2"/>
      <c r="E30" s="2"/>
      <c r="F30" s="2"/>
      <c r="G30" s="2"/>
      <c r="P30" s="77"/>
      <c r="Q30" s="77"/>
      <c r="R30" s="77"/>
      <c r="S30" s="77"/>
      <c r="T30" s="77"/>
      <c r="U30" s="77"/>
      <c r="V30" s="77"/>
      <c r="W30" s="77"/>
      <c r="X30" s="77"/>
      <c r="Y30" s="77"/>
      <c r="Z30" s="77"/>
    </row>
    <row r="31" spans="2:26">
      <c r="B31" s="74"/>
      <c r="C31" s="75"/>
    </row>
    <row r="32" spans="2:26">
      <c r="B32" s="74"/>
      <c r="C32" s="76" t="s">
        <v>163</v>
      </c>
    </row>
    <row r="33" spans="1:3">
      <c r="B33" s="74"/>
      <c r="C33" s="76" t="s">
        <v>147</v>
      </c>
    </row>
    <row r="34" spans="1:3">
      <c r="B34" s="74"/>
      <c r="C34" s="76" t="s">
        <v>164</v>
      </c>
    </row>
    <row r="35" spans="1:3">
      <c r="B35" s="74"/>
      <c r="C35" s="76" t="s">
        <v>165</v>
      </c>
    </row>
    <row r="36" spans="1:3">
      <c r="B36" s="74"/>
      <c r="C36" s="75"/>
    </row>
    <row r="37" spans="1:3">
      <c r="B37" s="74"/>
      <c r="C37" s="76" t="s">
        <v>139</v>
      </c>
    </row>
    <row r="38" spans="1:3">
      <c r="B38" s="74"/>
      <c r="C38" s="76" t="s">
        <v>177</v>
      </c>
    </row>
    <row r="39" spans="1:3">
      <c r="B39" s="74"/>
      <c r="C39" s="75"/>
    </row>
    <row r="40" spans="1:3">
      <c r="B40" s="74"/>
      <c r="C40" s="76" t="s">
        <v>140</v>
      </c>
    </row>
    <row r="41" spans="1:3">
      <c r="B41" s="78"/>
      <c r="C41" s="79"/>
    </row>
    <row r="44" spans="1:3" ht="15">
      <c r="A44" s="207" t="s">
        <v>214</v>
      </c>
      <c r="B44" s="207"/>
      <c r="C44" s="207"/>
    </row>
    <row r="46" spans="1:3">
      <c r="A46" s="107">
        <v>45607</v>
      </c>
      <c r="B46" s="108"/>
      <c r="C46" s="125" t="s">
        <v>255</v>
      </c>
    </row>
    <row r="47" spans="1:3">
      <c r="A47" s="107"/>
      <c r="B47" s="108"/>
      <c r="C47" s="109"/>
    </row>
    <row r="48" spans="1:3">
      <c r="A48" s="107"/>
      <c r="B48" s="108"/>
      <c r="C48" s="125"/>
    </row>
    <row r="49" spans="1:3">
      <c r="A49" s="107"/>
      <c r="B49" s="108"/>
      <c r="C49" s="125"/>
    </row>
    <row r="50" spans="1:3">
      <c r="A50" s="107"/>
      <c r="B50" s="108"/>
      <c r="C50" s="125"/>
    </row>
    <row r="51" spans="1:3">
      <c r="A51" s="107"/>
      <c r="B51" s="108"/>
      <c r="C51" s="109"/>
    </row>
    <row r="52" spans="1:3">
      <c r="A52" s="107"/>
      <c r="B52" s="108"/>
      <c r="C52" s="109"/>
    </row>
    <row r="53" spans="1:3">
      <c r="A53" s="107"/>
      <c r="B53" s="108"/>
      <c r="C53" s="109"/>
    </row>
    <row r="54" spans="1:3">
      <c r="A54" s="107"/>
      <c r="B54" s="108"/>
      <c r="C54" s="125"/>
    </row>
    <row r="55" spans="1:3">
      <c r="A55" s="107"/>
      <c r="B55" s="108"/>
      <c r="C55" s="125"/>
    </row>
    <row r="56" spans="1:3">
      <c r="A56" s="107"/>
      <c r="B56" s="108"/>
      <c r="C56" s="125"/>
    </row>
    <row r="57" spans="1:3">
      <c r="A57" s="107"/>
      <c r="B57" s="108"/>
      <c r="C57" s="125"/>
    </row>
  </sheetData>
  <sheetProtection sheet="1" selectLockedCells="1" selectUnlockedCells="1"/>
  <mergeCells count="4">
    <mergeCell ref="B4:C4"/>
    <mergeCell ref="B2:C2"/>
    <mergeCell ref="B3:C3"/>
    <mergeCell ref="A44:C44"/>
  </mergeCells>
  <pageMargins left="0.7" right="0.7" top="0.75" bottom="0.75" header="0.3" footer="0.3"/>
  <pageSetup scale="54" orientation="portrait" r:id="rId1"/>
  <headerFooter>
    <oddHeader>&amp;CMonthly Time &amp; Leave Record 
For Non-Exempt Employees</oddHeader>
    <oddFooter>&amp;Lv. 1.1
r. 08/01/2024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5:E26"/>
  <sheetViews>
    <sheetView showGridLines="0" zoomScaleNormal="100" workbookViewId="0">
      <selection activeCell="C6" sqref="C6"/>
    </sheetView>
  </sheetViews>
  <sheetFormatPr defaultColWidth="62.42578125" defaultRowHeight="12.75"/>
  <cols>
    <col min="1" max="1" width="4.5703125" customWidth="1"/>
    <col min="2" max="2" width="8.28515625" customWidth="1"/>
    <col min="3" max="3" width="30" customWidth="1"/>
    <col min="4" max="4" width="27.140625" bestFit="1" customWidth="1"/>
    <col min="5" max="5" width="48.7109375" customWidth="1"/>
    <col min="6" max="6" width="13.85546875" customWidth="1"/>
  </cols>
  <sheetData>
    <row r="5" spans="3:5" ht="20.25">
      <c r="C5" s="220" t="s">
        <v>267</v>
      </c>
      <c r="D5" s="220"/>
      <c r="E5" s="220"/>
    </row>
    <row r="8" spans="3:5">
      <c r="C8" s="103" t="s">
        <v>185</v>
      </c>
      <c r="D8" s="208" t="s">
        <v>186</v>
      </c>
      <c r="E8" s="208"/>
    </row>
    <row r="9" spans="3:5">
      <c r="C9" s="104" t="s">
        <v>187</v>
      </c>
      <c r="D9" s="209" t="s">
        <v>256</v>
      </c>
      <c r="E9" s="209"/>
    </row>
    <row r="10" spans="3:5">
      <c r="C10" s="105" t="s">
        <v>212</v>
      </c>
      <c r="D10" s="210" t="s">
        <v>257</v>
      </c>
      <c r="E10" s="210"/>
    </row>
    <row r="11" spans="3:5">
      <c r="C11" s="104" t="s">
        <v>188</v>
      </c>
      <c r="D11" s="211" t="s">
        <v>258</v>
      </c>
      <c r="E11" s="211"/>
    </row>
    <row r="12" spans="3:5">
      <c r="C12" s="105" t="s">
        <v>189</v>
      </c>
      <c r="D12" s="212" t="s">
        <v>259</v>
      </c>
      <c r="E12" s="212"/>
    </row>
    <row r="13" spans="3:5">
      <c r="C13" s="104" t="s">
        <v>190</v>
      </c>
      <c r="D13" s="209" t="s">
        <v>260</v>
      </c>
      <c r="E13" s="209"/>
    </row>
    <row r="14" spans="3:5">
      <c r="C14" s="105" t="s">
        <v>191</v>
      </c>
      <c r="D14" s="212" t="s">
        <v>261</v>
      </c>
      <c r="E14" s="212"/>
    </row>
    <row r="15" spans="3:5" ht="15" customHeight="1">
      <c r="C15" s="104" t="s">
        <v>192</v>
      </c>
      <c r="D15" s="209" t="s">
        <v>262</v>
      </c>
      <c r="E15" s="209"/>
    </row>
    <row r="16" spans="3:5" ht="15" customHeight="1">
      <c r="C16" s="105" t="s">
        <v>193</v>
      </c>
      <c r="D16" s="210" t="s">
        <v>265</v>
      </c>
      <c r="E16" s="210"/>
    </row>
    <row r="17" spans="3:5" ht="15" customHeight="1">
      <c r="C17" s="106" t="s">
        <v>213</v>
      </c>
      <c r="D17" s="213" t="s">
        <v>263</v>
      </c>
      <c r="E17" s="213"/>
    </row>
    <row r="19" spans="3:5" ht="18" customHeight="1">
      <c r="C19" s="221" t="s">
        <v>264</v>
      </c>
      <c r="D19" s="221"/>
      <c r="E19" s="221"/>
    </row>
    <row r="20" spans="3:5" ht="51.75" customHeight="1">
      <c r="C20" s="222" t="s">
        <v>194</v>
      </c>
      <c r="D20" s="222"/>
      <c r="E20" s="222"/>
    </row>
    <row r="21" spans="3:5" ht="51.75" customHeight="1">
      <c r="C21" s="222" t="s">
        <v>195</v>
      </c>
      <c r="D21" s="222"/>
      <c r="E21" s="222"/>
    </row>
    <row r="22" spans="3:5" ht="51.75" customHeight="1">
      <c r="C22" s="222" t="s">
        <v>196</v>
      </c>
      <c r="D22" s="222"/>
      <c r="E22" s="222"/>
    </row>
    <row r="23" spans="3:5" ht="51.75" customHeight="1">
      <c r="C23" s="222" t="s">
        <v>233</v>
      </c>
      <c r="D23" s="222"/>
      <c r="E23" s="222"/>
    </row>
    <row r="24" spans="3:5" ht="11.25" customHeight="1"/>
    <row r="25" spans="3:5">
      <c r="C25" s="214" t="s">
        <v>266</v>
      </c>
      <c r="D25" s="215"/>
      <c r="E25" s="216"/>
    </row>
    <row r="26" spans="3:5" ht="39.75" customHeight="1">
      <c r="C26" s="217" t="s">
        <v>215</v>
      </c>
      <c r="D26" s="218"/>
      <c r="E26" s="219"/>
    </row>
  </sheetData>
  <sheetProtection sheet="1" selectLockedCells="1" selectUnlockedCells="1"/>
  <mergeCells count="18">
    <mergeCell ref="C25:E25"/>
    <mergeCell ref="C26:E26"/>
    <mergeCell ref="C5:E5"/>
    <mergeCell ref="C19:E19"/>
    <mergeCell ref="C20:E20"/>
    <mergeCell ref="C21:E21"/>
    <mergeCell ref="C22:E22"/>
    <mergeCell ref="C23:E23"/>
    <mergeCell ref="D13:E13"/>
    <mergeCell ref="D14:E14"/>
    <mergeCell ref="D15:E15"/>
    <mergeCell ref="D16:E16"/>
    <mergeCell ref="D17:E17"/>
    <mergeCell ref="D8:E8"/>
    <mergeCell ref="D9:E9"/>
    <mergeCell ref="D10:E10"/>
    <mergeCell ref="D11:E11"/>
    <mergeCell ref="D12:E12"/>
  </mergeCells>
  <pageMargins left="0.7" right="0.7" top="0.75" bottom="0.75" header="0.3" footer="0.3"/>
  <pageSetup scale="54" orientation="portrait" r:id="rId1"/>
  <headerFooter>
    <oddHeader>&amp;CMonthly Time &amp; Leave Record 
For Non-Exempt Employees</oddHeader>
    <oddFooter>&amp;Lv. 1.1
r. 08/01/2024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F46"/>
  <sheetViews>
    <sheetView showGridLines="0" zoomScaleNormal="100" workbookViewId="0">
      <selection activeCell="A65" sqref="A65"/>
    </sheetView>
  </sheetViews>
  <sheetFormatPr defaultColWidth="9.140625" defaultRowHeight="12.75"/>
  <cols>
    <col min="1" max="1" width="9.140625" style="110"/>
    <col min="2" max="2" width="8.140625" style="123" customWidth="1"/>
    <col min="3" max="3" width="35.7109375" style="129" bestFit="1" customWidth="1"/>
    <col min="4" max="4" width="114.7109375" style="119" customWidth="1"/>
    <col min="5" max="16384" width="9.140625" style="110"/>
  </cols>
  <sheetData>
    <row r="3" spans="2:4" ht="15.75">
      <c r="B3" s="223" t="s">
        <v>74</v>
      </c>
      <c r="C3" s="224"/>
      <c r="D3" s="225"/>
    </row>
    <row r="4" spans="2:4" ht="76.5">
      <c r="B4" s="111"/>
      <c r="C4" s="126" t="s">
        <v>70</v>
      </c>
      <c r="D4" s="112" t="s">
        <v>199</v>
      </c>
    </row>
    <row r="5" spans="2:4" ht="63.75">
      <c r="B5" s="113" t="s">
        <v>81</v>
      </c>
      <c r="C5" s="126" t="s">
        <v>112</v>
      </c>
      <c r="D5" s="114" t="s">
        <v>200</v>
      </c>
    </row>
    <row r="6" spans="2:4" ht="51">
      <c r="B6" s="113" t="s">
        <v>82</v>
      </c>
      <c r="C6" s="126" t="s">
        <v>86</v>
      </c>
      <c r="D6" s="112" t="s">
        <v>179</v>
      </c>
    </row>
    <row r="7" spans="2:4" ht="25.5">
      <c r="B7" s="113" t="s">
        <v>83</v>
      </c>
      <c r="C7" s="126" t="s">
        <v>113</v>
      </c>
      <c r="D7" s="112" t="s">
        <v>178</v>
      </c>
    </row>
    <row r="8" spans="2:4" ht="25.5">
      <c r="B8" s="113" t="s">
        <v>92</v>
      </c>
      <c r="C8" s="126" t="s">
        <v>114</v>
      </c>
      <c r="D8" s="115" t="s">
        <v>115</v>
      </c>
    </row>
    <row r="9" spans="2:4" ht="14.25" customHeight="1">
      <c r="B9" s="113" t="s">
        <v>93</v>
      </c>
      <c r="C9" s="127" t="s">
        <v>116</v>
      </c>
      <c r="D9" s="116" t="s">
        <v>117</v>
      </c>
    </row>
    <row r="11" spans="2:4">
      <c r="B11" s="117"/>
      <c r="C11" s="128"/>
      <c r="D11" s="118"/>
    </row>
    <row r="12" spans="2:4" ht="12.75" customHeight="1">
      <c r="B12" s="117"/>
      <c r="C12" s="128"/>
    </row>
    <row r="13" spans="2:4" ht="15.75">
      <c r="B13" s="226" t="s">
        <v>118</v>
      </c>
      <c r="C13" s="227"/>
      <c r="D13" s="228"/>
    </row>
    <row r="14" spans="2:4" ht="89.25">
      <c r="B14" s="113" t="s">
        <v>94</v>
      </c>
      <c r="C14" s="126" t="s">
        <v>119</v>
      </c>
      <c r="D14" s="112" t="s">
        <v>201</v>
      </c>
    </row>
    <row r="15" spans="2:4" ht="89.25">
      <c r="B15" s="113" t="s">
        <v>77</v>
      </c>
      <c r="C15" s="126" t="s">
        <v>120</v>
      </c>
      <c r="D15" s="112" t="s">
        <v>202</v>
      </c>
    </row>
    <row r="16" spans="2:4">
      <c r="B16" s="117"/>
      <c r="C16" s="128"/>
      <c r="D16" s="118"/>
    </row>
    <row r="17" spans="2:4">
      <c r="B17" s="117"/>
      <c r="C17" s="128"/>
      <c r="D17" s="118"/>
    </row>
    <row r="18" spans="2:4" ht="15.75">
      <c r="B18" s="231" t="s">
        <v>105</v>
      </c>
      <c r="C18" s="232"/>
      <c r="D18" s="233"/>
    </row>
    <row r="19" spans="2:4" ht="25.5">
      <c r="B19" s="113" t="s">
        <v>101</v>
      </c>
      <c r="C19" s="126" t="s">
        <v>102</v>
      </c>
      <c r="D19" s="112" t="s">
        <v>180</v>
      </c>
    </row>
    <row r="20" spans="2:4" ht="63.75">
      <c r="B20" s="113" t="s">
        <v>78</v>
      </c>
      <c r="C20" s="126" t="s">
        <v>96</v>
      </c>
      <c r="D20" s="112" t="s">
        <v>181</v>
      </c>
    </row>
    <row r="21" spans="2:4" ht="38.25">
      <c r="B21" s="113" t="s">
        <v>104</v>
      </c>
      <c r="C21" s="126" t="s">
        <v>103</v>
      </c>
      <c r="D21" s="112" t="s">
        <v>182</v>
      </c>
    </row>
    <row r="22" spans="2:4" ht="228" customHeight="1">
      <c r="B22" s="234" t="s">
        <v>197</v>
      </c>
      <c r="C22" s="235"/>
      <c r="D22" s="236"/>
    </row>
    <row r="23" spans="2:4">
      <c r="B23" s="117"/>
      <c r="C23" s="128"/>
      <c r="D23" s="118"/>
    </row>
    <row r="24" spans="2:4">
      <c r="B24" s="117"/>
      <c r="C24" s="128"/>
      <c r="D24" s="118"/>
    </row>
    <row r="25" spans="2:4" ht="15.75">
      <c r="B25" s="229" t="s">
        <v>95</v>
      </c>
      <c r="C25" s="229"/>
      <c r="D25" s="229"/>
    </row>
    <row r="26" spans="2:4" ht="51">
      <c r="B26" s="113" t="s">
        <v>173</v>
      </c>
      <c r="C26" s="126" t="s">
        <v>50</v>
      </c>
      <c r="D26" s="120" t="s">
        <v>203</v>
      </c>
    </row>
    <row r="27" spans="2:4">
      <c r="B27" s="113" t="s">
        <v>5</v>
      </c>
      <c r="C27" s="126" t="s">
        <v>121</v>
      </c>
      <c r="D27" s="121" t="s">
        <v>122</v>
      </c>
    </row>
    <row r="28" spans="2:4" ht="25.5">
      <c r="B28" s="113" t="s">
        <v>7</v>
      </c>
      <c r="C28" s="126" t="s">
        <v>123</v>
      </c>
      <c r="D28" s="112" t="s">
        <v>124</v>
      </c>
    </row>
    <row r="29" spans="2:4" ht="25.5">
      <c r="B29" s="113" t="s">
        <v>13</v>
      </c>
      <c r="C29" s="126" t="s">
        <v>125</v>
      </c>
      <c r="D29" s="112" t="s">
        <v>126</v>
      </c>
    </row>
    <row r="30" spans="2:4" ht="38.25">
      <c r="B30" s="113" t="s">
        <v>11</v>
      </c>
      <c r="C30" s="126" t="s">
        <v>10</v>
      </c>
      <c r="D30" s="112" t="s">
        <v>127</v>
      </c>
    </row>
    <row r="31" spans="2:4" ht="38.25">
      <c r="B31" s="113" t="s">
        <v>44</v>
      </c>
      <c r="C31" s="126" t="s">
        <v>128</v>
      </c>
      <c r="D31" s="112" t="s">
        <v>167</v>
      </c>
    </row>
    <row r="32" spans="2:4" ht="15.75">
      <c r="B32" s="229" t="s">
        <v>129</v>
      </c>
      <c r="C32" s="229"/>
      <c r="D32" s="229"/>
    </row>
    <row r="33" spans="1:6">
      <c r="B33" s="122" t="s">
        <v>88</v>
      </c>
      <c r="C33" s="126" t="s">
        <v>79</v>
      </c>
      <c r="D33" s="121" t="s">
        <v>130</v>
      </c>
    </row>
    <row r="34" spans="1:6" ht="38.25">
      <c r="B34" s="122" t="s">
        <v>9</v>
      </c>
      <c r="C34" s="126" t="s">
        <v>8</v>
      </c>
      <c r="D34" s="112" t="s">
        <v>168</v>
      </c>
    </row>
    <row r="35" spans="1:6" ht="38.25">
      <c r="B35" s="122" t="s">
        <v>90</v>
      </c>
      <c r="C35" s="126" t="s">
        <v>91</v>
      </c>
      <c r="D35" s="112" t="s">
        <v>166</v>
      </c>
    </row>
    <row r="36" spans="1:6" ht="25.5">
      <c r="B36" s="122" t="s">
        <v>60</v>
      </c>
      <c r="C36" s="126" t="s">
        <v>61</v>
      </c>
      <c r="D36" s="112" t="s">
        <v>131</v>
      </c>
    </row>
    <row r="37" spans="1:6" ht="63.75">
      <c r="B37" s="122" t="s">
        <v>209</v>
      </c>
      <c r="C37" s="126" t="s">
        <v>210</v>
      </c>
      <c r="D37" s="112" t="s">
        <v>211</v>
      </c>
    </row>
    <row r="38" spans="1:6" ht="51">
      <c r="B38" s="122" t="s">
        <v>170</v>
      </c>
      <c r="C38" s="126" t="s">
        <v>171</v>
      </c>
      <c r="D38" s="112" t="s">
        <v>184</v>
      </c>
    </row>
    <row r="39" spans="1:6" ht="38.25">
      <c r="B39" s="122" t="s">
        <v>236</v>
      </c>
      <c r="C39" s="126" t="s">
        <v>237</v>
      </c>
      <c r="D39" s="112" t="s">
        <v>238</v>
      </c>
    </row>
    <row r="40" spans="1:6" ht="38.25">
      <c r="B40" s="122" t="s">
        <v>217</v>
      </c>
      <c r="C40" s="126" t="s">
        <v>219</v>
      </c>
      <c r="D40" s="112" t="s">
        <v>221</v>
      </c>
    </row>
    <row r="41" spans="1:6" ht="38.25">
      <c r="B41" s="122" t="s">
        <v>218</v>
      </c>
      <c r="C41" s="126" t="s">
        <v>220</v>
      </c>
      <c r="D41" s="112" t="s">
        <v>222</v>
      </c>
    </row>
    <row r="42" spans="1:6" ht="37.5" customHeight="1">
      <c r="B42" s="110"/>
      <c r="C42" s="119"/>
      <c r="D42" s="124" t="s">
        <v>216</v>
      </c>
    </row>
    <row r="43" spans="1:6" ht="197.25" customHeight="1">
      <c r="B43" s="237" t="s">
        <v>183</v>
      </c>
      <c r="C43" s="238"/>
      <c r="D43" s="239"/>
    </row>
    <row r="46" spans="1:6">
      <c r="A46" s="230" t="s">
        <v>207</v>
      </c>
      <c r="B46" s="230"/>
      <c r="C46" s="230"/>
      <c r="D46" s="230"/>
      <c r="E46" s="230"/>
      <c r="F46" s="230"/>
    </row>
  </sheetData>
  <sheetProtection sheet="1" selectLockedCells="1" selectUnlockedCells="1"/>
  <mergeCells count="8">
    <mergeCell ref="B3:D3"/>
    <mergeCell ref="B13:D13"/>
    <mergeCell ref="B25:D25"/>
    <mergeCell ref="A46:F46"/>
    <mergeCell ref="B18:D18"/>
    <mergeCell ref="B22:D22"/>
    <mergeCell ref="B32:D32"/>
    <mergeCell ref="B43:D43"/>
  </mergeCells>
  <hyperlinks>
    <hyperlink ref="D42" r:id="rId1" xr:uid="{7AF8AD4B-36DF-4BB5-B170-306AB78127B1}"/>
  </hyperlinks>
  <pageMargins left="0.7" right="0.7" top="0.75" bottom="0.75" header="0.3" footer="0.3"/>
  <pageSetup scale="54" orientation="portrait" r:id="rId2"/>
  <headerFooter>
    <oddHeader>&amp;CMonthly Time &amp; Leave Record 
For Non-Exempt Employees</oddHeader>
    <oddFooter>&amp;Lv. 1.1
r. 08/01/2024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3:J24"/>
  <sheetViews>
    <sheetView showGridLines="0" zoomScaleNormal="100" workbookViewId="0">
      <selection activeCell="G15" sqref="G15"/>
    </sheetView>
  </sheetViews>
  <sheetFormatPr defaultColWidth="9.140625" defaultRowHeight="12.75"/>
  <cols>
    <col min="4" max="4" width="9.140625" style="65"/>
    <col min="6" max="6" width="1.7109375" customWidth="1"/>
    <col min="7" max="7" width="20.85546875" customWidth="1"/>
    <col min="8" max="8" width="3.85546875" customWidth="1"/>
    <col min="9" max="9" width="10.85546875" customWidth="1"/>
  </cols>
  <sheetData>
    <row r="3" spans="2:10" ht="20.25">
      <c r="B3" s="240" t="s">
        <v>106</v>
      </c>
      <c r="C3" s="240"/>
      <c r="D3" s="240"/>
      <c r="E3" s="240"/>
      <c r="F3" s="240"/>
      <c r="G3" s="240"/>
      <c r="H3" s="240"/>
      <c r="I3" s="240"/>
      <c r="J3" s="240"/>
    </row>
    <row r="4" spans="2:10">
      <c r="B4" s="241" t="s">
        <v>107</v>
      </c>
      <c r="C4" s="242"/>
      <c r="D4" s="242"/>
      <c r="E4" s="242"/>
      <c r="F4" s="242"/>
      <c r="G4" s="242"/>
      <c r="H4" s="242"/>
      <c r="I4" s="242"/>
      <c r="J4" s="242"/>
    </row>
    <row r="5" spans="2:10" ht="39" customHeight="1">
      <c r="B5" s="242"/>
      <c r="C5" s="242"/>
      <c r="D5" s="242"/>
      <c r="E5" s="242"/>
      <c r="F5" s="242"/>
      <c r="G5" s="242"/>
      <c r="H5" s="242"/>
      <c r="I5" s="242"/>
      <c r="J5" s="242"/>
    </row>
    <row r="6" spans="2:10">
      <c r="B6" s="58"/>
      <c r="C6" s="59"/>
      <c r="D6" s="60"/>
      <c r="E6" s="59"/>
      <c r="F6" s="59"/>
      <c r="G6" s="59"/>
      <c r="H6" s="59"/>
      <c r="I6" s="59"/>
      <c r="J6" s="61"/>
    </row>
    <row r="7" spans="2:10">
      <c r="B7" s="62"/>
      <c r="C7" s="243" t="s">
        <v>108</v>
      </c>
      <c r="D7" s="243"/>
      <c r="E7" s="243"/>
      <c r="G7" s="63" t="s">
        <v>198</v>
      </c>
      <c r="J7" s="64"/>
    </row>
    <row r="8" spans="2:10">
      <c r="B8" s="62"/>
      <c r="J8" s="64"/>
    </row>
    <row r="9" spans="2:10">
      <c r="B9" s="62"/>
      <c r="C9" s="243" t="s">
        <v>16</v>
      </c>
      <c r="D9" s="243"/>
      <c r="E9" s="243"/>
      <c r="G9" s="66">
        <v>123456789</v>
      </c>
      <c r="J9" s="64"/>
    </row>
    <row r="10" spans="2:10">
      <c r="B10" s="62"/>
      <c r="G10" s="67"/>
      <c r="J10" s="64"/>
    </row>
    <row r="11" spans="2:10">
      <c r="B11" s="62"/>
      <c r="C11" s="243" t="s">
        <v>51</v>
      </c>
      <c r="D11" s="243"/>
      <c r="E11" s="243"/>
      <c r="G11" s="66">
        <v>58401</v>
      </c>
      <c r="J11" s="64"/>
    </row>
    <row r="12" spans="2:10">
      <c r="B12" s="62"/>
      <c r="J12" s="64"/>
    </row>
    <row r="13" spans="2:10">
      <c r="B13" s="62"/>
      <c r="C13" s="243" t="s">
        <v>38</v>
      </c>
      <c r="D13" s="243"/>
      <c r="E13" s="243"/>
      <c r="G13" s="68">
        <v>1</v>
      </c>
      <c r="I13" s="88" t="s">
        <v>240</v>
      </c>
      <c r="J13" s="196">
        <f>G13*40</f>
        <v>40</v>
      </c>
    </row>
    <row r="14" spans="2:10">
      <c r="B14" s="62"/>
      <c r="J14" s="64"/>
    </row>
    <row r="15" spans="2:10">
      <c r="B15" s="62"/>
      <c r="C15" s="243" t="s">
        <v>109</v>
      </c>
      <c r="D15" s="243"/>
      <c r="E15" s="243"/>
      <c r="G15" s="68"/>
      <c r="J15" s="64"/>
    </row>
    <row r="16" spans="2:10">
      <c r="B16" s="62"/>
      <c r="J16" s="64"/>
    </row>
    <row r="17" spans="1:10">
      <c r="B17" s="62"/>
      <c r="C17" s="243" t="s">
        <v>110</v>
      </c>
      <c r="D17" s="243"/>
      <c r="E17" s="243"/>
      <c r="G17" s="68"/>
      <c r="J17" s="64"/>
    </row>
    <row r="18" spans="1:10">
      <c r="B18" s="62"/>
      <c r="J18" s="64"/>
    </row>
    <row r="19" spans="1:10">
      <c r="B19" s="62"/>
      <c r="C19" s="244" t="s">
        <v>111</v>
      </c>
      <c r="D19" s="244"/>
      <c r="E19" s="244"/>
      <c r="F19" s="88"/>
      <c r="G19" s="68"/>
      <c r="J19" s="64"/>
    </row>
    <row r="20" spans="1:10">
      <c r="B20" s="62"/>
      <c r="C20" s="179"/>
      <c r="D20" s="179"/>
      <c r="E20" s="179"/>
      <c r="F20" s="88"/>
      <c r="J20" s="64"/>
    </row>
    <row r="21" spans="1:10">
      <c r="B21" s="245" t="s">
        <v>155</v>
      </c>
      <c r="C21" s="243"/>
      <c r="D21" s="243"/>
      <c r="E21" s="243"/>
      <c r="F21" s="178"/>
      <c r="G21" s="63"/>
      <c r="J21" s="64"/>
    </row>
    <row r="22" spans="1:10">
      <c r="B22" s="69"/>
      <c r="C22" s="70"/>
      <c r="D22" s="71"/>
      <c r="E22" s="70"/>
      <c r="F22" s="70"/>
      <c r="G22" s="70"/>
      <c r="H22" s="70"/>
      <c r="I22" s="70"/>
      <c r="J22" s="72"/>
    </row>
    <row r="24" spans="1:10" ht="19.5" customHeight="1">
      <c r="A24" s="101"/>
    </row>
  </sheetData>
  <sheetProtection sheet="1" formatColumns="0" selectLockedCells="1"/>
  <mergeCells count="10">
    <mergeCell ref="C15:E15"/>
    <mergeCell ref="C17:E17"/>
    <mergeCell ref="C19:E19"/>
    <mergeCell ref="B21:E21"/>
    <mergeCell ref="C13:E13"/>
    <mergeCell ref="B3:J3"/>
    <mergeCell ref="B4:J5"/>
    <mergeCell ref="C7:E7"/>
    <mergeCell ref="C9:E9"/>
    <mergeCell ref="C11:E11"/>
  </mergeCells>
  <pageMargins left="0.7" right="0.7" top="0.75" bottom="0.75" header="0.3" footer="0.3"/>
  <pageSetup scale="54" orientation="portrait" r:id="rId1"/>
  <headerFooter>
    <oddHeader>&amp;CMonthly Time &amp; Leave Record 
For Non-Exempt Employees</oddHeader>
    <oddFooter>&amp;Lv. 1.1
r. 08/01/2024</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Validation!$D$31:$D$34</xm:f>
          </x14:formula1>
          <xm:sqref>G17:I17</xm:sqref>
        </x14:dataValidation>
        <x14:dataValidation type="list" allowBlank="1" showInputMessage="1" showErrorMessage="1" xr:uid="{00000000-0002-0000-0400-000001000000}">
          <x14:formula1>
            <xm:f>Validation!$B$31:$B$34</xm:f>
          </x14:formula1>
          <xm:sqref>G15:I15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D5CF-34F0-43F1-A4D2-A3C29DA73C0D}">
  <sheetPr>
    <tabColor theme="3" tint="0.79998168889431442"/>
  </sheetPr>
  <dimension ref="A2:AP63"/>
  <sheetViews>
    <sheetView showGridLines="0" tabSelected="1" zoomScale="90" zoomScaleNormal="90" workbookViewId="0">
      <selection activeCell="I26" sqref="I26"/>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0" width="7.42578125" style="2" customWidth="1"/>
    <col min="31" max="31" width="8" style="2" bestFit="1" customWidth="1"/>
    <col min="32" max="32" width="10" style="2" customWidth="1"/>
    <col min="33" max="33" width="2.5703125" style="2" customWidth="1"/>
    <col min="34" max="34" width="4.7109375" style="2"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45627</v>
      </c>
      <c r="C5" s="26"/>
      <c r="D5" s="48"/>
      <c r="E5" s="48"/>
      <c r="F5" s="48"/>
      <c r="G5" s="48"/>
      <c r="H5" s="48"/>
      <c r="I5" s="91"/>
      <c r="J5" s="51"/>
      <c r="K5" s="48"/>
      <c r="L5" s="48"/>
      <c r="M5" s="48"/>
      <c r="N5" s="48"/>
      <c r="O5" s="48"/>
      <c r="P5" s="48"/>
      <c r="Q5" s="48"/>
      <c r="R5" s="50"/>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45628</v>
      </c>
      <c r="C6" s="26"/>
      <c r="D6" s="48"/>
      <c r="E6" s="48"/>
      <c r="F6" s="48"/>
      <c r="G6" s="48"/>
      <c r="H6" s="48"/>
      <c r="I6" s="91"/>
      <c r="J6" s="51"/>
      <c r="K6" s="48"/>
      <c r="L6" s="48"/>
      <c r="M6" s="48"/>
      <c r="N6" s="48"/>
      <c r="O6" s="48"/>
      <c r="P6" s="48"/>
      <c r="Q6" s="48"/>
      <c r="R6" s="50"/>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45629</v>
      </c>
      <c r="C7" s="26"/>
      <c r="D7" s="48"/>
      <c r="E7" s="48"/>
      <c r="F7" s="48"/>
      <c r="G7" s="48"/>
      <c r="H7" s="48"/>
      <c r="I7" s="91"/>
      <c r="J7" s="51"/>
      <c r="K7" s="48"/>
      <c r="L7" s="48"/>
      <c r="M7" s="48"/>
      <c r="N7" s="48"/>
      <c r="O7" s="48"/>
      <c r="P7" s="48"/>
      <c r="Q7" s="48"/>
      <c r="R7" s="50"/>
      <c r="T7" s="56"/>
      <c r="U7" s="99"/>
      <c r="V7" s="97"/>
      <c r="Y7" s="270" t="s">
        <v>241</v>
      </c>
      <c r="Z7" s="271"/>
      <c r="AB7" s="272">
        <f>VLOOKUP(Y7,Validation!B4:F15,2,FALSE)</f>
        <v>45627</v>
      </c>
      <c r="AC7" s="273"/>
      <c r="AE7" s="272">
        <f>VLOOKUP(Y7,Validation!B4:F15,4,FALSE)</f>
        <v>45654</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45630</v>
      </c>
      <c r="C8" s="26"/>
      <c r="D8" s="48"/>
      <c r="E8" s="48"/>
      <c r="F8" s="48"/>
      <c r="G8" s="48"/>
      <c r="H8" s="48"/>
      <c r="I8" s="91"/>
      <c r="J8" s="51"/>
      <c r="K8" s="48"/>
      <c r="L8" s="48"/>
      <c r="M8" s="48"/>
      <c r="N8" s="48"/>
      <c r="O8" s="48"/>
      <c r="P8" s="48"/>
      <c r="Q8" s="48"/>
      <c r="R8" s="50"/>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45631</v>
      </c>
      <c r="C9" s="26"/>
      <c r="D9" s="48"/>
      <c r="E9" s="48"/>
      <c r="F9" s="48"/>
      <c r="G9" s="48"/>
      <c r="H9" s="48"/>
      <c r="I9" s="91"/>
      <c r="J9" s="51"/>
      <c r="K9" s="48"/>
      <c r="L9" s="48"/>
      <c r="M9" s="48"/>
      <c r="N9" s="48"/>
      <c r="O9" s="48"/>
      <c r="P9" s="48"/>
      <c r="Q9" s="48"/>
      <c r="R9" s="50"/>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45632</v>
      </c>
      <c r="C10" s="26"/>
      <c r="D10" s="48"/>
      <c r="E10" s="48"/>
      <c r="F10" s="48"/>
      <c r="G10" s="48"/>
      <c r="H10" s="48"/>
      <c r="I10" s="91"/>
      <c r="J10" s="51"/>
      <c r="K10" s="48"/>
      <c r="L10" s="48"/>
      <c r="M10" s="48"/>
      <c r="N10" s="48"/>
      <c r="O10" s="48"/>
      <c r="P10" s="48"/>
      <c r="Q10" s="48"/>
      <c r="R10" s="50"/>
      <c r="T10" s="56"/>
      <c r="U10" s="99"/>
      <c r="V10" s="97"/>
      <c r="X10" s="18"/>
      <c r="Y10" s="262" t="s">
        <v>148</v>
      </c>
      <c r="Z10" s="263"/>
      <c r="AA10" s="263"/>
      <c r="AB10" s="45">
        <f>'Timesheet Setup'!G19</f>
        <v>0</v>
      </c>
      <c r="AC10" s="86"/>
      <c r="AD10" s="262" t="s">
        <v>152</v>
      </c>
      <c r="AE10" s="263"/>
      <c r="AF10" s="45">
        <f>'Timesheet Setup'!G21</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45633</v>
      </c>
      <c r="C11" s="26"/>
      <c r="D11" s="48"/>
      <c r="E11" s="48"/>
      <c r="F11" s="48"/>
      <c r="G11" s="48"/>
      <c r="H11" s="48"/>
      <c r="I11" s="91"/>
      <c r="J11" s="51"/>
      <c r="K11" s="48"/>
      <c r="L11" s="48"/>
      <c r="M11" s="48"/>
      <c r="N11" s="48"/>
      <c r="O11" s="48"/>
      <c r="P11" s="48"/>
      <c r="Q11" s="48"/>
      <c r="R11" s="50"/>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45634</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45635</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45636</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45637</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45638</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45639</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45640</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 t="shared" ref="C23:Q23" si="11">SUMIF($B16:$B22,"&lt;&gt;0",C16:C22)</f>
        <v>0</v>
      </c>
      <c r="D23" s="29">
        <f t="shared" si="11"/>
        <v>0</v>
      </c>
      <c r="E23" s="29">
        <f t="shared" si="11"/>
        <v>0</v>
      </c>
      <c r="F23" s="29">
        <f t="shared" si="11"/>
        <v>0</v>
      </c>
      <c r="G23" s="29"/>
      <c r="H23" s="29"/>
      <c r="I23" s="47">
        <f>SUMIF($B16:$B22,"&lt;&gt;0",I16:I22)</f>
        <v>0</v>
      </c>
      <c r="J23" s="47">
        <f t="shared" si="11"/>
        <v>0</v>
      </c>
      <c r="K23" s="29">
        <f t="shared" si="11"/>
        <v>0</v>
      </c>
      <c r="L23" s="46">
        <f t="shared" si="11"/>
        <v>0</v>
      </c>
      <c r="M23" s="29">
        <f t="shared" si="11"/>
        <v>0</v>
      </c>
      <c r="N23" s="29">
        <f t="shared" si="11"/>
        <v>0</v>
      </c>
      <c r="O23" s="29">
        <f t="shared" si="11"/>
        <v>0</v>
      </c>
      <c r="P23" s="29">
        <f t="shared" si="11"/>
        <v>0</v>
      </c>
      <c r="Q23" s="29">
        <f t="shared" si="11"/>
        <v>0</v>
      </c>
      <c r="R23" s="29"/>
      <c r="S23" s="3"/>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45641</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45642</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45643</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45644</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45645</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45646</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45647</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 t="shared" ref="C34:Q34" si="19">SUMIF($B27:$B33,"&lt;&gt;0",C27:C33)</f>
        <v>0</v>
      </c>
      <c r="D34" s="29">
        <f t="shared" si="19"/>
        <v>0</v>
      </c>
      <c r="E34" s="29">
        <f t="shared" si="19"/>
        <v>0</v>
      </c>
      <c r="F34" s="29">
        <f t="shared" si="19"/>
        <v>0</v>
      </c>
      <c r="G34" s="29"/>
      <c r="H34" s="29"/>
      <c r="I34" s="47">
        <f>SUMIF($B27:$B33,"&lt;&gt;0",I27:I33)</f>
        <v>0</v>
      </c>
      <c r="J34" s="47">
        <f t="shared" si="19"/>
        <v>0</v>
      </c>
      <c r="K34" s="29">
        <f t="shared" si="19"/>
        <v>0</v>
      </c>
      <c r="L34" s="46">
        <f t="shared" si="19"/>
        <v>0</v>
      </c>
      <c r="M34" s="29">
        <f t="shared" si="19"/>
        <v>0</v>
      </c>
      <c r="N34" s="29">
        <f t="shared" si="19"/>
        <v>0</v>
      </c>
      <c r="O34" s="29">
        <f t="shared" si="19"/>
        <v>0</v>
      </c>
      <c r="P34" s="29">
        <f t="shared" si="19"/>
        <v>0</v>
      </c>
      <c r="Q34" s="29">
        <f t="shared" si="19"/>
        <v>0</v>
      </c>
      <c r="R34" s="29"/>
      <c r="S34" s="3"/>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45648</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45649</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45650</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45651</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45652</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45653</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45654</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 t="shared" ref="C45:Q45" si="26">SUMIF($B38:$B44,"&lt;&gt;0",C38:C44)</f>
        <v>0</v>
      </c>
      <c r="D45" s="29">
        <f t="shared" si="26"/>
        <v>0</v>
      </c>
      <c r="E45" s="29">
        <f t="shared" si="26"/>
        <v>0</v>
      </c>
      <c r="F45" s="29">
        <f t="shared" si="26"/>
        <v>0</v>
      </c>
      <c r="G45" s="29"/>
      <c r="H45" s="29"/>
      <c r="I45" s="47">
        <f>SUMIF($B38:$B44,"&lt;&gt;0",I38:I44)</f>
        <v>0</v>
      </c>
      <c r="J45" s="47">
        <f t="shared" si="26"/>
        <v>0</v>
      </c>
      <c r="K45" s="29">
        <f t="shared" si="26"/>
        <v>0</v>
      </c>
      <c r="L45" s="46">
        <f t="shared" si="26"/>
        <v>0</v>
      </c>
      <c r="M45" s="29">
        <f t="shared" si="26"/>
        <v>0</v>
      </c>
      <c r="N45" s="29">
        <f t="shared" si="26"/>
        <v>0</v>
      </c>
      <c r="O45" s="29">
        <f t="shared" si="26"/>
        <v>0</v>
      </c>
      <c r="P45" s="29">
        <f t="shared" si="26"/>
        <v>0</v>
      </c>
      <c r="Q45" s="29">
        <f t="shared" si="26"/>
        <v>0</v>
      </c>
      <c r="R45" s="29"/>
      <c r="S45" s="3"/>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Y49" s="312" t="s">
        <v>229</v>
      </c>
      <c r="Z49" s="312"/>
      <c r="AA49" s="312"/>
      <c r="AB49" s="312"/>
      <c r="AC49" s="312"/>
      <c r="AD49" s="312"/>
      <c r="AE49" s="312"/>
      <c r="AF49" s="312"/>
      <c r="AI49" s="35"/>
      <c r="AJ49" s="34"/>
      <c r="AK49" s="34"/>
      <c r="AL49" s="34"/>
      <c r="AM49" s="34"/>
      <c r="AN49" s="34"/>
      <c r="AO49" s="133"/>
    </row>
    <row r="50" spans="1:41" ht="13.5" thickBot="1">
      <c r="AI50" s="35"/>
      <c r="AJ50" s="34"/>
      <c r="AK50" s="34"/>
      <c r="AL50" s="34"/>
      <c r="AM50" s="34"/>
      <c r="AN50" s="34"/>
      <c r="AO50" s="133"/>
    </row>
    <row r="51" spans="1:41" ht="13.5" thickTop="1">
      <c r="X51" s="81"/>
      <c r="Y51" s="8"/>
      <c r="Z51" s="8"/>
      <c r="AA51" s="8"/>
      <c r="AB51" s="8"/>
      <c r="AC51" s="8"/>
      <c r="AD51" s="8"/>
      <c r="AE51" s="8"/>
      <c r="AF51" s="8"/>
      <c r="AG51" s="9"/>
      <c r="AI51" s="35"/>
      <c r="AJ51" s="23" t="s">
        <v>35</v>
      </c>
      <c r="AK51" s="264" t="s">
        <v>71</v>
      </c>
      <c r="AL51" s="265"/>
      <c r="AM51" s="265"/>
      <c r="AN51" s="266"/>
      <c r="AO51" s="133"/>
    </row>
    <row r="52" spans="1:41">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c r="C62" s="307" t="s">
        <v>208</v>
      </c>
      <c r="D62" s="307"/>
      <c r="E62" s="307"/>
      <c r="F62" s="307"/>
      <c r="G62" s="307"/>
      <c r="H62" s="307"/>
      <c r="I62" s="307"/>
      <c r="J62" s="307"/>
      <c r="K62" s="307"/>
      <c r="L62" s="307"/>
      <c r="M62" s="307"/>
      <c r="N62" s="308"/>
      <c r="AI62" s="39"/>
      <c r="AJ62" s="40"/>
      <c r="AK62" s="40"/>
      <c r="AL62" s="40"/>
      <c r="AM62" s="40"/>
      <c r="AN62" s="40"/>
      <c r="AO62" s="134"/>
    </row>
    <row r="63" spans="1:41">
      <c r="C63" s="307"/>
      <c r="D63" s="307"/>
      <c r="E63" s="307"/>
      <c r="F63" s="307"/>
      <c r="G63" s="307"/>
      <c r="H63" s="307"/>
      <c r="I63" s="307"/>
      <c r="J63" s="307"/>
      <c r="K63" s="307"/>
      <c r="L63" s="307"/>
      <c r="M63" s="307"/>
      <c r="N63" s="309"/>
    </row>
  </sheetData>
  <sheetProtection sheet="1" formatColumns="0" selectLockedCells="1"/>
  <protectedRanges>
    <protectedRange sqref="C16:C22 C5:C11 C27:C33 C38:C44 C49:C55" name="Range1"/>
    <protectedRange sqref="Y3 Y5 AD3 AB7 AE7 AD5:AF5" name="Range1_1"/>
    <protectedRange sqref="AG10" name="Range1_2_1"/>
    <protectedRange sqref="AB10" name="Range1_3_2"/>
    <protectedRange sqref="AE24" name="Range1_3_1_1_1"/>
  </protectedRanges>
  <mergeCells count="99">
    <mergeCell ref="A59:R59"/>
    <mergeCell ref="C62:M63"/>
    <mergeCell ref="N62:N63"/>
    <mergeCell ref="Z47:AC47"/>
    <mergeCell ref="A58:R58"/>
    <mergeCell ref="Z48:AA48"/>
    <mergeCell ref="Y49:AF49"/>
    <mergeCell ref="Y54:AF55"/>
    <mergeCell ref="Y57:AD57"/>
    <mergeCell ref="Y52:AD52"/>
    <mergeCell ref="AE52:AF52"/>
    <mergeCell ref="AE57:AF57"/>
    <mergeCell ref="AK51:AN51"/>
    <mergeCell ref="Z46:AC46"/>
    <mergeCell ref="Z40:AC40"/>
    <mergeCell ref="Z41:AC41"/>
    <mergeCell ref="Z42:AC42"/>
    <mergeCell ref="Z43:AC43"/>
    <mergeCell ref="Z45:AC45"/>
    <mergeCell ref="Z44:AC44"/>
    <mergeCell ref="AK39:AN39"/>
    <mergeCell ref="G37:H37"/>
    <mergeCell ref="Q37:R37"/>
    <mergeCell ref="Z37:AC37"/>
    <mergeCell ref="Z38:AC38"/>
    <mergeCell ref="Z39:AC39"/>
    <mergeCell ref="Z34:AC34"/>
    <mergeCell ref="Z35:AC35"/>
    <mergeCell ref="A36:B36"/>
    <mergeCell ref="C36:H36"/>
    <mergeCell ref="I36:J36"/>
    <mergeCell ref="K36:R36"/>
    <mergeCell ref="T36:V36"/>
    <mergeCell ref="Z36:AC36"/>
    <mergeCell ref="Z33:AC33"/>
    <mergeCell ref="AK27:AN27"/>
    <mergeCell ref="G26:H26"/>
    <mergeCell ref="Q26:R26"/>
    <mergeCell ref="Z25:AC25"/>
    <mergeCell ref="Z26:AC26"/>
    <mergeCell ref="Z27:AC27"/>
    <mergeCell ref="Z28:AC28"/>
    <mergeCell ref="Z29:AC29"/>
    <mergeCell ref="Z30:AC30"/>
    <mergeCell ref="Z31:AC31"/>
    <mergeCell ref="Z32:AC32"/>
    <mergeCell ref="A25:B25"/>
    <mergeCell ref="C25:H25"/>
    <mergeCell ref="I25:J25"/>
    <mergeCell ref="K25:R25"/>
    <mergeCell ref="T25:V25"/>
    <mergeCell ref="Z24:AC24"/>
    <mergeCell ref="Z19:AC19"/>
    <mergeCell ref="Z20:AC20"/>
    <mergeCell ref="Z21:AC21"/>
    <mergeCell ref="Z22:AC22"/>
    <mergeCell ref="Z23:AC23"/>
    <mergeCell ref="AK15:AN15"/>
    <mergeCell ref="G15:H15"/>
    <mergeCell ref="Q15:R15"/>
    <mergeCell ref="Y16:AF16"/>
    <mergeCell ref="Z18:AC18"/>
    <mergeCell ref="Y14:AA14"/>
    <mergeCell ref="AD14:AE14"/>
    <mergeCell ref="A14:B14"/>
    <mergeCell ref="C14:H14"/>
    <mergeCell ref="I14:J14"/>
    <mergeCell ref="K14:R14"/>
    <mergeCell ref="T14:V14"/>
    <mergeCell ref="Y11:AA11"/>
    <mergeCell ref="AD11:AE11"/>
    <mergeCell ref="Y12:AA12"/>
    <mergeCell ref="AD12:AE12"/>
    <mergeCell ref="Y13:AA13"/>
    <mergeCell ref="AD13:AE13"/>
    <mergeCell ref="Y10:AA10"/>
    <mergeCell ref="AD10:AE10"/>
    <mergeCell ref="AK3:AN3"/>
    <mergeCell ref="G4:H4"/>
    <mergeCell ref="Q4:R4"/>
    <mergeCell ref="Y4:AB4"/>
    <mergeCell ref="Y5:AB5"/>
    <mergeCell ref="Y6:Z6"/>
    <mergeCell ref="AB6:AC6"/>
    <mergeCell ref="AE6:AF6"/>
    <mergeCell ref="Y7:Z7"/>
    <mergeCell ref="AB7:AC7"/>
    <mergeCell ref="AE7:AF7"/>
    <mergeCell ref="Y9:AB9"/>
    <mergeCell ref="AD9:AF9"/>
    <mergeCell ref="Y2:AB2"/>
    <mergeCell ref="AD2:AF2"/>
    <mergeCell ref="A3:B3"/>
    <mergeCell ref="C3:H3"/>
    <mergeCell ref="I3:J3"/>
    <mergeCell ref="K3:R3"/>
    <mergeCell ref="T3:V3"/>
    <mergeCell ref="Y3:AB3"/>
    <mergeCell ref="AD3:AF3"/>
  </mergeCells>
  <conditionalFormatting sqref="B5:B11 B16:B22 B27:B33 B38:B44">
    <cfRule type="cellIs" dxfId="127" priority="96" stopIfTrue="1" operator="equal">
      <formula>0</formula>
    </cfRule>
  </conditionalFormatting>
  <conditionalFormatting sqref="C12:Q12">
    <cfRule type="cellIs" dxfId="126" priority="12" stopIfTrue="1" operator="equal">
      <formula>0</formula>
    </cfRule>
  </conditionalFormatting>
  <conditionalFormatting sqref="C23:Q23">
    <cfRule type="cellIs" dxfId="125" priority="10" stopIfTrue="1" operator="equal">
      <formula>0</formula>
    </cfRule>
  </conditionalFormatting>
  <conditionalFormatting sqref="C34:Q34">
    <cfRule type="cellIs" dxfId="124" priority="8" stopIfTrue="1" operator="equal">
      <formula>0</formula>
    </cfRule>
  </conditionalFormatting>
  <conditionalFormatting sqref="C45:Q45">
    <cfRule type="cellIs" dxfId="123" priority="6" stopIfTrue="1" operator="equal">
      <formula>0</formula>
    </cfRule>
  </conditionalFormatting>
  <conditionalFormatting sqref="T12:V12">
    <cfRule type="cellIs" dxfId="122" priority="13" stopIfTrue="1" operator="equal">
      <formula>0</formula>
    </cfRule>
  </conditionalFormatting>
  <conditionalFormatting sqref="T23:V23">
    <cfRule type="cellIs" dxfId="121" priority="11" stopIfTrue="1" operator="equal">
      <formula>0</formula>
    </cfRule>
  </conditionalFormatting>
  <conditionalFormatting sqref="T34:V34">
    <cfRule type="cellIs" dxfId="120" priority="9" stopIfTrue="1" operator="equal">
      <formula>0</formula>
    </cfRule>
  </conditionalFormatting>
  <conditionalFormatting sqref="T45:V45">
    <cfRule type="cellIs" dxfId="119" priority="7" stopIfTrue="1" operator="equal">
      <formula>0</formula>
    </cfRule>
  </conditionalFormatting>
  <conditionalFormatting sqref="AB14">
    <cfRule type="cellIs" dxfId="118" priority="50" stopIfTrue="1" operator="lessThan">
      <formula>0</formula>
    </cfRule>
  </conditionalFormatting>
  <conditionalFormatting sqref="AE18:AF23 AE25:AF48">
    <cfRule type="cellIs" dxfId="117" priority="1" stopIfTrue="1" operator="equal">
      <formula>0</formula>
    </cfRule>
  </conditionalFormatting>
  <dataValidations count="5">
    <dataValidation type="date" allowBlank="1" showInputMessage="1" sqref="AE7" xr:uid="{90EA0930-DC28-4F13-BFB3-DD3FCB777414}">
      <formula1>1</formula1>
      <formula2>73050</formula2>
    </dataValidation>
    <dataValidation type="decimal" allowBlank="1" showInputMessage="1" showErrorMessage="1" errorTitle="Invalid Data Type" error="Please enter a number between 0 and 24." sqref="C16:C22 C27:C33 C5:C11 C38:C44 C49:C55" xr:uid="{740FDCCB-828A-4130-88A2-A93C8DC76CE5}">
      <formula1>0</formula1>
      <formula2>24</formula2>
    </dataValidation>
    <dataValidation type="decimal" allowBlank="1" showInputMessage="1" showErrorMessage="1" sqref="AD5" xr:uid="{33AE79B8-D4CC-43A4-8BD6-5D6511747A68}">
      <formula1>0</formula1>
      <formula2>2</formula2>
    </dataValidation>
    <dataValidation type="decimal" allowBlank="1" showInputMessage="1" showErrorMessage="1" sqref="AG10 AB10 AE24" xr:uid="{0C15A2D6-8E58-49B0-9F2B-F84F5924FD31}">
      <formula1>0</formula1>
      <formula2>300</formula2>
    </dataValidation>
    <dataValidation allowBlank="1" showInputMessage="1" sqref="AB7" xr:uid="{38714C48-0402-4ABF-8090-7BE5B5BB4BAA}"/>
  </dataValidations>
  <hyperlinks>
    <hyperlink ref="F60" r:id="rId1" display="http://web.uncg.edu/hrs/PolicyManuals/StaffManual/Section5/" xr:uid="{04FBFC27-9DC6-4013-9EF3-04C17020AC7C}"/>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EB11DFA-554D-4B52-9012-4E73445A116D}">
          <x14:formula1>
            <xm:f>Validation!$F$18:$F$21</xm:f>
          </x14:formula1>
          <xm:sqref>H38:H44 H16:H22 H5:H11 H27:H33 H49:H55</xm:sqref>
        </x14:dataValidation>
        <x14:dataValidation type="list" allowBlank="1" showInputMessage="1" showErrorMessage="1" xr:uid="{DEA07DF4-3D21-42D2-A4ED-ED3C9344109B}">
          <x14:formula1>
            <xm:f>Validation!$B$18:$B$28</xm:f>
          </x14:formula1>
          <xm:sqref>R38:R44 R16:R22 R5:R11 R27:R33 R49:R55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3D60-858D-40B9-BBF0-5EA5F557824D}">
  <sheetPr>
    <tabColor theme="3" tint="0.79998168889431442"/>
  </sheetPr>
  <dimension ref="A2:AP63"/>
  <sheetViews>
    <sheetView showGridLines="0" zoomScale="90" zoomScaleNormal="90" zoomScalePageLayoutView="115" workbookViewId="0">
      <selection activeCell="C17" sqref="C1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0" width="7.85546875" style="2" customWidth="1"/>
    <col min="21" max="21" width="8"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45655</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45656</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45657</v>
      </c>
      <c r="C7" s="26"/>
      <c r="D7" s="48"/>
      <c r="E7" s="48"/>
      <c r="F7" s="48"/>
      <c r="G7" s="48"/>
      <c r="H7" s="48"/>
      <c r="I7" s="56"/>
      <c r="J7" s="51"/>
      <c r="K7" s="48"/>
      <c r="L7" s="49"/>
      <c r="M7" s="48"/>
      <c r="N7" s="48"/>
      <c r="O7" s="48"/>
      <c r="P7" s="48"/>
      <c r="Q7" s="48"/>
      <c r="R7" s="50"/>
      <c r="S7" s="3"/>
      <c r="T7" s="56"/>
      <c r="U7" s="99"/>
      <c r="V7" s="97"/>
      <c r="Y7" s="270" t="s">
        <v>242</v>
      </c>
      <c r="Z7" s="271"/>
      <c r="AB7" s="272">
        <f>VLOOKUP(Y7,Validation!B4:F15,2,FALSE)</f>
        <v>45655</v>
      </c>
      <c r="AC7" s="273"/>
      <c r="AE7" s="272">
        <f>VLOOKUP(Y7,Validation!B4:F15,4,FALSE)</f>
        <v>45689</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45658</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45659</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45660</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January!AB14</f>
        <v>0</v>
      </c>
      <c r="AC10" s="86"/>
      <c r="AD10" s="262" t="s">
        <v>152</v>
      </c>
      <c r="AE10" s="263"/>
      <c r="AF10" s="45">
        <f>January!AF14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45661</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45662</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45663</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45664</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45665</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45666</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45667</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45668</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45669</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45670</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45671</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45672</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45673</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45674</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45675</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45676</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45677</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45678</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45679</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IF($U$12&gt;0,T38,0)</f>
        <v>0</v>
      </c>
      <c r="AN41" s="27">
        <f t="shared" ref="AN41:AN47" si="24">IF(E38&gt;8,8,E38)</f>
        <v>0</v>
      </c>
      <c r="AO41" s="133"/>
    </row>
    <row r="42" spans="1:41" ht="15">
      <c r="A42" s="22" t="s">
        <v>30</v>
      </c>
      <c r="B42" s="25">
        <f t="shared" si="21"/>
        <v>45680</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IF($U$12&gt;0,T39,0)</f>
        <v>0</v>
      </c>
      <c r="AN42" s="27">
        <f t="shared" si="24"/>
        <v>0</v>
      </c>
      <c r="AO42" s="133"/>
    </row>
    <row r="43" spans="1:41" ht="15">
      <c r="A43" s="22" t="s">
        <v>31</v>
      </c>
      <c r="B43" s="25">
        <f t="shared" si="21"/>
        <v>45681</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ref="AM43:AM47" si="25">IF($U$12&gt;0,T40,0)</f>
        <v>0</v>
      </c>
      <c r="AN43" s="27">
        <f t="shared" si="24"/>
        <v>0</v>
      </c>
      <c r="AO43" s="133"/>
    </row>
    <row r="44" spans="1:41" ht="15">
      <c r="A44" s="22" t="s">
        <v>32</v>
      </c>
      <c r="B44" s="25">
        <f t="shared" si="21"/>
        <v>45682</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5"/>
        <v>0</v>
      </c>
      <c r="AN44" s="27">
        <f t="shared" si="24"/>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5"/>
        <v>0</v>
      </c>
      <c r="AN45" s="27">
        <f t="shared" si="24"/>
        <v>0</v>
      </c>
      <c r="AO45" s="133"/>
    </row>
    <row r="46" spans="1:41" ht="16.5" thickTop="1" thickBot="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5"/>
        <v>0</v>
      </c>
      <c r="AN46" s="27">
        <f t="shared" si="24"/>
        <v>0</v>
      </c>
      <c r="AO46" s="133"/>
    </row>
    <row r="47" spans="1:41" ht="16.5" thickTop="1" thickBot="1">
      <c r="A47" s="247" t="s">
        <v>35</v>
      </c>
      <c r="B47" s="247"/>
      <c r="C47" s="248" t="s">
        <v>175</v>
      </c>
      <c r="D47" s="249"/>
      <c r="E47" s="249"/>
      <c r="F47" s="249"/>
      <c r="G47" s="249"/>
      <c r="H47" s="250"/>
      <c r="I47" s="251" t="s">
        <v>174</v>
      </c>
      <c r="J47" s="252"/>
      <c r="K47" s="253" t="s">
        <v>95</v>
      </c>
      <c r="L47" s="254"/>
      <c r="M47" s="254"/>
      <c r="N47" s="254"/>
      <c r="O47" s="254"/>
      <c r="P47" s="254"/>
      <c r="Q47" s="254"/>
      <c r="R47" s="255"/>
      <c r="T47" s="256" t="s">
        <v>105</v>
      </c>
      <c r="U47" s="257"/>
      <c r="V47" s="258"/>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5"/>
        <v>0</v>
      </c>
      <c r="AN47" s="27">
        <f t="shared" si="24"/>
        <v>0</v>
      </c>
      <c r="AO47" s="133"/>
    </row>
    <row r="48" spans="1:41" ht="14.25" thickTop="1" thickBot="1">
      <c r="A48" s="23" t="s">
        <v>24</v>
      </c>
      <c r="B48" s="24" t="s">
        <v>25</v>
      </c>
      <c r="C48" s="23" t="s">
        <v>226</v>
      </c>
      <c r="D48" s="23" t="s">
        <v>81</v>
      </c>
      <c r="E48" s="23" t="s">
        <v>82</v>
      </c>
      <c r="F48" s="23" t="s">
        <v>83</v>
      </c>
      <c r="G48" s="264" t="s">
        <v>87</v>
      </c>
      <c r="H48" s="267"/>
      <c r="I48" s="93" t="s">
        <v>94</v>
      </c>
      <c r="J48" s="92" t="s">
        <v>77</v>
      </c>
      <c r="K48" s="23" t="s">
        <v>173</v>
      </c>
      <c r="L48" s="130" t="s">
        <v>5</v>
      </c>
      <c r="M48" s="23" t="s">
        <v>7</v>
      </c>
      <c r="N48" s="23" t="s">
        <v>13</v>
      </c>
      <c r="O48" s="23" t="s">
        <v>11</v>
      </c>
      <c r="P48" s="23" t="s">
        <v>44</v>
      </c>
      <c r="Q48" s="264" t="s">
        <v>87</v>
      </c>
      <c r="R48" s="266"/>
      <c r="S48" s="1"/>
      <c r="T48" s="55" t="s">
        <v>78</v>
      </c>
      <c r="U48" s="98" t="s">
        <v>101</v>
      </c>
      <c r="V48" s="132" t="s">
        <v>104</v>
      </c>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22" t="s">
        <v>26</v>
      </c>
      <c r="B49" s="25">
        <f>IF(B44&lt;&gt;0,IF(SUM(B44+1)&gt;$AE$7,0, SUM(B44+1)),0)</f>
        <v>45683</v>
      </c>
      <c r="C49" s="26"/>
      <c r="D49" s="48"/>
      <c r="E49" s="48"/>
      <c r="F49" s="48"/>
      <c r="G49" s="48"/>
      <c r="H49" s="48"/>
      <c r="I49" s="91"/>
      <c r="J49" s="51"/>
      <c r="K49" s="48"/>
      <c r="L49" s="48"/>
      <c r="M49" s="48"/>
      <c r="N49" s="48"/>
      <c r="O49" s="48"/>
      <c r="P49" s="48"/>
      <c r="Q49" s="48"/>
      <c r="R49" s="50"/>
      <c r="T49" s="56"/>
      <c r="U49" s="99"/>
      <c r="V49" s="97"/>
      <c r="Y49" s="312" t="s">
        <v>229</v>
      </c>
      <c r="Z49" s="312"/>
      <c r="AA49" s="312"/>
      <c r="AB49" s="312"/>
      <c r="AC49" s="312"/>
      <c r="AD49" s="312"/>
      <c r="AE49" s="312"/>
      <c r="AF49" s="312"/>
      <c r="AI49" s="35"/>
      <c r="AJ49" s="34"/>
      <c r="AK49" s="34"/>
      <c r="AL49" s="34"/>
      <c r="AM49" s="34"/>
      <c r="AN49" s="34"/>
      <c r="AO49" s="133"/>
    </row>
    <row r="50" spans="1:41" ht="13.5" thickBot="1">
      <c r="A50" s="22" t="s">
        <v>27</v>
      </c>
      <c r="B50" s="25">
        <f t="shared" ref="B50:B55" si="28">IF(B49&lt;&gt;0,IF(SUM(B49+1)&gt;$AE$7,0, SUM(B49+1)),0)</f>
        <v>45684</v>
      </c>
      <c r="C50" s="26"/>
      <c r="D50" s="48"/>
      <c r="E50" s="48"/>
      <c r="F50" s="48"/>
      <c r="G50" s="48"/>
      <c r="H50" s="48"/>
      <c r="I50" s="91"/>
      <c r="J50" s="51"/>
      <c r="K50" s="48"/>
      <c r="L50" s="48"/>
      <c r="M50" s="48"/>
      <c r="N50" s="48"/>
      <c r="O50" s="48"/>
      <c r="P50" s="48"/>
      <c r="Q50" s="48"/>
      <c r="R50" s="50"/>
      <c r="T50" s="56"/>
      <c r="U50" s="99"/>
      <c r="V50" s="97"/>
      <c r="AI50" s="35"/>
      <c r="AJ50" s="34"/>
      <c r="AK50" s="34"/>
      <c r="AL50" s="34"/>
      <c r="AM50" s="34"/>
      <c r="AN50" s="34"/>
      <c r="AO50" s="133"/>
    </row>
    <row r="51" spans="1:41" ht="13.5" thickTop="1">
      <c r="A51" s="22" t="s">
        <v>28</v>
      </c>
      <c r="B51" s="25">
        <f t="shared" si="28"/>
        <v>45685</v>
      </c>
      <c r="C51" s="26"/>
      <c r="D51" s="48"/>
      <c r="E51" s="48"/>
      <c r="F51" s="48"/>
      <c r="G51" s="48"/>
      <c r="H51" s="48"/>
      <c r="I51" s="91"/>
      <c r="J51" s="51"/>
      <c r="K51" s="48"/>
      <c r="L51" s="48"/>
      <c r="M51" s="48"/>
      <c r="N51" s="48"/>
      <c r="O51" s="48"/>
      <c r="P51" s="48"/>
      <c r="Q51" s="48"/>
      <c r="R51" s="50"/>
      <c r="T51" s="56"/>
      <c r="U51" s="99"/>
      <c r="V51" s="97"/>
      <c r="X51" s="81"/>
      <c r="Y51" s="8"/>
      <c r="Z51" s="8"/>
      <c r="AA51" s="8"/>
      <c r="AB51" s="8"/>
      <c r="AC51" s="8"/>
      <c r="AD51" s="8"/>
      <c r="AE51" s="8"/>
      <c r="AF51" s="8"/>
      <c r="AG51" s="9"/>
      <c r="AI51" s="35"/>
      <c r="AJ51" s="23" t="s">
        <v>35</v>
      </c>
      <c r="AK51" s="264" t="s">
        <v>71</v>
      </c>
      <c r="AL51" s="265"/>
      <c r="AM51" s="265"/>
      <c r="AN51" s="266"/>
      <c r="AO51" s="133"/>
    </row>
    <row r="52" spans="1:41">
      <c r="A52" s="22" t="s">
        <v>29</v>
      </c>
      <c r="B52" s="25">
        <f t="shared" si="28"/>
        <v>45686</v>
      </c>
      <c r="C52" s="26"/>
      <c r="D52" s="48"/>
      <c r="E52" s="48"/>
      <c r="F52" s="48"/>
      <c r="G52" s="48"/>
      <c r="H52" s="48"/>
      <c r="I52" s="91"/>
      <c r="J52" s="51"/>
      <c r="K52" s="48"/>
      <c r="L52" s="48"/>
      <c r="M52" s="48"/>
      <c r="N52" s="48"/>
      <c r="O52" s="48"/>
      <c r="P52" s="48"/>
      <c r="Q52" s="48"/>
      <c r="R52" s="50"/>
      <c r="T52" s="56"/>
      <c r="U52" s="99"/>
      <c r="V52" s="97"/>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22" t="s">
        <v>30</v>
      </c>
      <c r="B53" s="25">
        <f t="shared" si="28"/>
        <v>45687</v>
      </c>
      <c r="C53" s="26"/>
      <c r="D53" s="48"/>
      <c r="E53" s="48"/>
      <c r="F53" s="48"/>
      <c r="G53" s="48"/>
      <c r="H53" s="48"/>
      <c r="I53" s="91"/>
      <c r="J53" s="51"/>
      <c r="K53" s="48"/>
      <c r="L53" s="48"/>
      <c r="M53" s="48"/>
      <c r="N53" s="48"/>
      <c r="O53" s="48"/>
      <c r="P53" s="48"/>
      <c r="Q53" s="48"/>
      <c r="R53" s="50"/>
      <c r="T53" s="56"/>
      <c r="U53" s="99"/>
      <c r="V53" s="97"/>
      <c r="X53" s="10"/>
      <c r="Y53" s="2" t="s">
        <v>36</v>
      </c>
      <c r="AE53" s="2" t="s">
        <v>25</v>
      </c>
      <c r="AG53" s="11"/>
      <c r="AI53" s="35"/>
      <c r="AJ53" s="22" t="s">
        <v>26</v>
      </c>
      <c r="AK53" s="27">
        <f t="shared" ref="AK53:AK59" si="29">I49</f>
        <v>0</v>
      </c>
      <c r="AL53" s="27">
        <f t="shared" ref="AL53:AL59" si="30">K49</f>
        <v>0</v>
      </c>
      <c r="AM53" s="27">
        <f t="shared" ref="AM53:AM59" si="31">IF($U$12&gt;0,T49,0)</f>
        <v>0</v>
      </c>
      <c r="AN53" s="27">
        <f t="shared" ref="AN53:AN59" si="32">IF(E49&gt;8,8,E49)</f>
        <v>0</v>
      </c>
      <c r="AO53" s="133"/>
    </row>
    <row r="54" spans="1:41" ht="12.75" customHeight="1">
      <c r="A54" s="22" t="s">
        <v>31</v>
      </c>
      <c r="B54" s="25">
        <f t="shared" si="28"/>
        <v>45688</v>
      </c>
      <c r="C54" s="26"/>
      <c r="D54" s="48"/>
      <c r="E54" s="48"/>
      <c r="F54" s="48"/>
      <c r="G54" s="48"/>
      <c r="H54" s="48"/>
      <c r="I54" s="91"/>
      <c r="J54" s="51"/>
      <c r="K54" s="48"/>
      <c r="L54" s="48"/>
      <c r="M54" s="48"/>
      <c r="N54" s="48"/>
      <c r="O54" s="48"/>
      <c r="P54" s="48"/>
      <c r="Q54" s="48"/>
      <c r="R54" s="50"/>
      <c r="T54" s="56"/>
      <c r="U54" s="99"/>
      <c r="V54" s="97"/>
      <c r="X54" s="10"/>
      <c r="Y54" s="313" t="s">
        <v>75</v>
      </c>
      <c r="Z54" s="313"/>
      <c r="AA54" s="313"/>
      <c r="AB54" s="313"/>
      <c r="AC54" s="313"/>
      <c r="AD54" s="313"/>
      <c r="AE54" s="313"/>
      <c r="AF54" s="313"/>
      <c r="AG54" s="11"/>
      <c r="AI54" s="35"/>
      <c r="AJ54" s="22" t="s">
        <v>27</v>
      </c>
      <c r="AK54" s="27">
        <f t="shared" si="29"/>
        <v>0</v>
      </c>
      <c r="AL54" s="27">
        <f t="shared" si="30"/>
        <v>0</v>
      </c>
      <c r="AM54" s="27">
        <f t="shared" si="31"/>
        <v>0</v>
      </c>
      <c r="AN54" s="27">
        <f t="shared" si="32"/>
        <v>0</v>
      </c>
      <c r="AO54" s="133"/>
    </row>
    <row r="55" spans="1:41">
      <c r="A55" s="22" t="s">
        <v>32</v>
      </c>
      <c r="B55" s="25">
        <f t="shared" si="28"/>
        <v>45689</v>
      </c>
      <c r="C55" s="26"/>
      <c r="D55" s="48"/>
      <c r="E55" s="48"/>
      <c r="F55" s="48"/>
      <c r="G55" s="48"/>
      <c r="H55" s="48"/>
      <c r="I55" s="91"/>
      <c r="J55" s="51"/>
      <c r="K55" s="48"/>
      <c r="L55" s="48"/>
      <c r="M55" s="48"/>
      <c r="N55" s="48"/>
      <c r="O55" s="48"/>
      <c r="P55" s="48"/>
      <c r="Q55" s="48"/>
      <c r="R55" s="50"/>
      <c r="T55" s="56"/>
      <c r="U55" s="99"/>
      <c r="V55" s="97"/>
      <c r="X55" s="10"/>
      <c r="Y55" s="313"/>
      <c r="Z55" s="313"/>
      <c r="AA55" s="313"/>
      <c r="AB55" s="313"/>
      <c r="AC55" s="313"/>
      <c r="AD55" s="313"/>
      <c r="AE55" s="313"/>
      <c r="AF55" s="313"/>
      <c r="AG55" s="11"/>
      <c r="AI55" s="35"/>
      <c r="AJ55" s="22" t="s">
        <v>28</v>
      </c>
      <c r="AK55" s="27">
        <f t="shared" si="29"/>
        <v>0</v>
      </c>
      <c r="AL55" s="27">
        <f t="shared" si="30"/>
        <v>0</v>
      </c>
      <c r="AM55" s="27">
        <f t="shared" si="31"/>
        <v>0</v>
      </c>
      <c r="AN55" s="27">
        <f t="shared" si="32"/>
        <v>0</v>
      </c>
      <c r="AO55" s="133"/>
    </row>
    <row r="56" spans="1:41">
      <c r="A56" s="30" t="s">
        <v>33</v>
      </c>
      <c r="B56" s="21"/>
      <c r="C56" s="29">
        <f>SUMIF($B49:$B55,"&lt;&gt;0",C49:C55)</f>
        <v>0</v>
      </c>
      <c r="D56" s="29">
        <f t="shared" ref="D56:F56" si="33">SUMIF($B49:$B55,"&lt;&gt;0",D49:D55)</f>
        <v>0</v>
      </c>
      <c r="E56" s="29">
        <f t="shared" si="33"/>
        <v>0</v>
      </c>
      <c r="F56" s="29">
        <f t="shared" si="33"/>
        <v>0</v>
      </c>
      <c r="G56" s="29"/>
      <c r="H56" s="29"/>
      <c r="I56" s="47">
        <f t="shared" ref="I56:Q56" si="34">SUMIF($B49:$B55,"&lt;&gt;0",I49:I55)</f>
        <v>0</v>
      </c>
      <c r="J56" s="47">
        <f t="shared" si="34"/>
        <v>0</v>
      </c>
      <c r="K56" s="29">
        <f t="shared" si="34"/>
        <v>0</v>
      </c>
      <c r="L56" s="29">
        <f t="shared" si="34"/>
        <v>0</v>
      </c>
      <c r="M56" s="29">
        <f t="shared" si="34"/>
        <v>0</v>
      </c>
      <c r="N56" s="29">
        <f t="shared" si="34"/>
        <v>0</v>
      </c>
      <c r="O56" s="29">
        <f t="shared" si="34"/>
        <v>0</v>
      </c>
      <c r="P56" s="29">
        <f t="shared" si="34"/>
        <v>0</v>
      </c>
      <c r="Q56" s="29">
        <f t="shared" si="34"/>
        <v>0</v>
      </c>
      <c r="R56" s="29"/>
      <c r="T56" s="57">
        <f>SUMIF($B49:$B55,"&lt;&gt;0",T49:T55)</f>
        <v>0</v>
      </c>
      <c r="U56" s="100">
        <f>SUMIF($B49:$B55,"&lt;&gt;0",U49:U55)</f>
        <v>0</v>
      </c>
      <c r="V56" s="100">
        <f>SUMIF($B49:$B55,"&lt;&gt;0",V49:V55)</f>
        <v>0</v>
      </c>
      <c r="X56" s="10"/>
      <c r="AG56" s="11"/>
      <c r="AI56" s="35"/>
      <c r="AJ56" s="22" t="s">
        <v>29</v>
      </c>
      <c r="AK56" s="27">
        <f t="shared" si="29"/>
        <v>0</v>
      </c>
      <c r="AL56" s="27">
        <f t="shared" si="30"/>
        <v>0</v>
      </c>
      <c r="AM56" s="27">
        <f t="shared" si="31"/>
        <v>0</v>
      </c>
      <c r="AN56" s="27">
        <f t="shared" si="32"/>
        <v>0</v>
      </c>
      <c r="AO56" s="133"/>
    </row>
    <row r="57" spans="1:41">
      <c r="X57" s="10"/>
      <c r="Y57" s="314"/>
      <c r="Z57" s="314"/>
      <c r="AA57" s="314"/>
      <c r="AB57" s="314"/>
      <c r="AC57" s="314"/>
      <c r="AD57" s="314"/>
      <c r="AE57" s="315"/>
      <c r="AF57" s="315"/>
      <c r="AG57" s="11"/>
      <c r="AI57" s="35"/>
      <c r="AJ57" s="22" t="s">
        <v>30</v>
      </c>
      <c r="AK57" s="27">
        <f t="shared" si="29"/>
        <v>0</v>
      </c>
      <c r="AL57" s="27">
        <f t="shared" si="30"/>
        <v>0</v>
      </c>
      <c r="AM57" s="27">
        <f t="shared" si="31"/>
        <v>0</v>
      </c>
      <c r="AN57" s="27">
        <f t="shared" si="32"/>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9"/>
        <v>0</v>
      </c>
      <c r="AL58" s="27">
        <f t="shared" si="30"/>
        <v>0</v>
      </c>
      <c r="AM58" s="27">
        <f t="shared" si="31"/>
        <v>0</v>
      </c>
      <c r="AN58" s="27">
        <f t="shared" si="32"/>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9"/>
        <v>0</v>
      </c>
      <c r="AL59" s="27">
        <f t="shared" si="30"/>
        <v>0</v>
      </c>
      <c r="AM59" s="27">
        <f t="shared" si="31"/>
        <v>0</v>
      </c>
      <c r="AN59" s="27">
        <f t="shared" si="32"/>
        <v>0</v>
      </c>
      <c r="AO59" s="133"/>
    </row>
    <row r="60" spans="1:41" ht="13.5" thickTop="1">
      <c r="A60" s="15"/>
      <c r="B60" s="2" t="s">
        <v>66</v>
      </c>
      <c r="E60" s="52"/>
      <c r="F60" s="80" t="s">
        <v>206</v>
      </c>
      <c r="G60" s="52"/>
      <c r="H60" s="52"/>
      <c r="I60" s="52"/>
      <c r="J60" s="52"/>
      <c r="AI60" s="35"/>
      <c r="AJ60" s="22" t="s">
        <v>33</v>
      </c>
      <c r="AK60" s="94">
        <f>SUM(AK53:AK59)</f>
        <v>0</v>
      </c>
      <c r="AL60" s="94">
        <f t="shared" ref="AL60:AN60" si="35">SUM(AL53:AL59)</f>
        <v>0</v>
      </c>
      <c r="AM60" s="94">
        <f t="shared" si="35"/>
        <v>0</v>
      </c>
      <c r="AN60" s="94">
        <f t="shared" si="35"/>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name="Range1_2"/>
    <protectedRange sqref="Y3 Y5 AD3 AB7 AE7 AD5:AF5" name="Range1_1_1"/>
    <protectedRange sqref="AG10" name="Range1_2_1_1"/>
    <protectedRange sqref="AB10" name="Range1_3_2_1"/>
    <protectedRange sqref="AE24" name="Range1_3_1_1_1"/>
    <protectedRange sqref="C49:C55" name="Range1_2_1"/>
  </protectedRanges>
  <mergeCells count="106">
    <mergeCell ref="Z43:AC43"/>
    <mergeCell ref="A25:B25"/>
    <mergeCell ref="C25:H25"/>
    <mergeCell ref="I25:J25"/>
    <mergeCell ref="K25:R25"/>
    <mergeCell ref="T25:V25"/>
    <mergeCell ref="Z25:AC25"/>
    <mergeCell ref="AK51:AN51"/>
    <mergeCell ref="A58:R58"/>
    <mergeCell ref="Z46:AC46"/>
    <mergeCell ref="A36:B36"/>
    <mergeCell ref="C36:H36"/>
    <mergeCell ref="I36:J36"/>
    <mergeCell ref="K36:R36"/>
    <mergeCell ref="T36:V36"/>
    <mergeCell ref="Z36:AC36"/>
    <mergeCell ref="G37:H37"/>
    <mergeCell ref="Q37:R37"/>
    <mergeCell ref="Z37:AC37"/>
    <mergeCell ref="Z38:AC38"/>
    <mergeCell ref="Z39:AC39"/>
    <mergeCell ref="AK39:AN39"/>
    <mergeCell ref="Z40:AC40"/>
    <mergeCell ref="Z41:AC41"/>
    <mergeCell ref="Z42:AC42"/>
    <mergeCell ref="A14:B14"/>
    <mergeCell ref="C14:H14"/>
    <mergeCell ref="I14:J14"/>
    <mergeCell ref="K14:R14"/>
    <mergeCell ref="T14:V14"/>
    <mergeCell ref="Y14:AA14"/>
    <mergeCell ref="AD14:AE14"/>
    <mergeCell ref="G15:H15"/>
    <mergeCell ref="Q15:R15"/>
    <mergeCell ref="G26:H26"/>
    <mergeCell ref="Q26:R26"/>
    <mergeCell ref="Z26:AC26"/>
    <mergeCell ref="Z27:AC27"/>
    <mergeCell ref="A3:B3"/>
    <mergeCell ref="C3:H3"/>
    <mergeCell ref="I3:J3"/>
    <mergeCell ref="K3:R3"/>
    <mergeCell ref="T3:V3"/>
    <mergeCell ref="Y3:AB3"/>
    <mergeCell ref="AD3:AF3"/>
    <mergeCell ref="AK3:AN3"/>
    <mergeCell ref="G4:H4"/>
    <mergeCell ref="Q4:R4"/>
    <mergeCell ref="Y4:AB4"/>
    <mergeCell ref="A59:R59"/>
    <mergeCell ref="C62:M63"/>
    <mergeCell ref="N62:N63"/>
    <mergeCell ref="Z44:AC44"/>
    <mergeCell ref="Z45:AC45"/>
    <mergeCell ref="A47:B47"/>
    <mergeCell ref="C47:H47"/>
    <mergeCell ref="I47:J47"/>
    <mergeCell ref="K47:R47"/>
    <mergeCell ref="T47:V47"/>
    <mergeCell ref="G48:H48"/>
    <mergeCell ref="Q48:R48"/>
    <mergeCell ref="Z47:AC47"/>
    <mergeCell ref="Z48:AA48"/>
    <mergeCell ref="Y49:AF49"/>
    <mergeCell ref="Y52:AD52"/>
    <mergeCell ref="AE52:AF52"/>
    <mergeCell ref="Y54:AF55"/>
    <mergeCell ref="Y57:AD57"/>
    <mergeCell ref="AE57:AF57"/>
    <mergeCell ref="AK27:AN27"/>
    <mergeCell ref="Z28:AC28"/>
    <mergeCell ref="Z29:AC29"/>
    <mergeCell ref="Z30:AC30"/>
    <mergeCell ref="Z31:AC31"/>
    <mergeCell ref="Z32:AC32"/>
    <mergeCell ref="Z33:AC33"/>
    <mergeCell ref="Z34:AC34"/>
    <mergeCell ref="Z35:AC35"/>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116" priority="53" stopIfTrue="1" operator="equal">
      <formula>0</formula>
    </cfRule>
  </conditionalFormatting>
  <conditionalFormatting sqref="B49:B55">
    <cfRule type="cellIs" dxfId="115" priority="3" stopIfTrue="1" operator="equal">
      <formula>0</formula>
    </cfRule>
  </conditionalFormatting>
  <conditionalFormatting sqref="C12:Q12">
    <cfRule type="cellIs" dxfId="114" priority="38" stopIfTrue="1" operator="equal">
      <formula>0</formula>
    </cfRule>
  </conditionalFormatting>
  <conditionalFormatting sqref="C23:Q23">
    <cfRule type="cellIs" dxfId="113" priority="39" stopIfTrue="1" operator="equal">
      <formula>0</formula>
    </cfRule>
  </conditionalFormatting>
  <conditionalFormatting sqref="C34:Q34">
    <cfRule type="cellIs" dxfId="112" priority="37" stopIfTrue="1" operator="equal">
      <formula>0</formula>
    </cfRule>
  </conditionalFormatting>
  <conditionalFormatting sqref="C45:Q45">
    <cfRule type="cellIs" dxfId="111" priority="36" stopIfTrue="1" operator="equal">
      <formula>0</formula>
    </cfRule>
  </conditionalFormatting>
  <conditionalFormatting sqref="C56:Q56">
    <cfRule type="cellIs" dxfId="110" priority="1" stopIfTrue="1" operator="equal">
      <formula>0</formula>
    </cfRule>
  </conditionalFormatting>
  <conditionalFormatting sqref="T12:V12">
    <cfRule type="cellIs" dxfId="109" priority="44" stopIfTrue="1" operator="equal">
      <formula>0</formula>
    </cfRule>
  </conditionalFormatting>
  <conditionalFormatting sqref="T23:V23">
    <cfRule type="cellIs" dxfId="108" priority="43" stopIfTrue="1" operator="equal">
      <formula>0</formula>
    </cfRule>
  </conditionalFormatting>
  <conditionalFormatting sqref="T34:V34">
    <cfRule type="cellIs" dxfId="107" priority="42" stopIfTrue="1" operator="equal">
      <formula>0</formula>
    </cfRule>
  </conditionalFormatting>
  <conditionalFormatting sqref="T45:V45">
    <cfRule type="cellIs" dxfId="106" priority="41" stopIfTrue="1" operator="equal">
      <formula>0</formula>
    </cfRule>
  </conditionalFormatting>
  <conditionalFormatting sqref="T56:V56">
    <cfRule type="cellIs" dxfId="105" priority="2" stopIfTrue="1" operator="equal">
      <formula>0</formula>
    </cfRule>
  </conditionalFormatting>
  <conditionalFormatting sqref="AB14">
    <cfRule type="cellIs" dxfId="104" priority="28" stopIfTrue="1" operator="lessThan">
      <formula>0</formula>
    </cfRule>
  </conditionalFormatting>
  <conditionalFormatting sqref="AE18:AF23 AE25:AF48">
    <cfRule type="cellIs" dxfId="103" priority="26" stopIfTrue="1" operator="equal">
      <formula>0</formula>
    </cfRule>
  </conditionalFormatting>
  <dataValidations count="5">
    <dataValidation allowBlank="1" showInputMessage="1" sqref="AB7" xr:uid="{800A4079-EFAE-408A-9885-3B369491EEFF}"/>
    <dataValidation type="decimal" allowBlank="1" showInputMessage="1" showErrorMessage="1" sqref="AG10 AB10 AE24" xr:uid="{51442174-5D11-40E9-A683-1763461F9DE2}">
      <formula1>0</formula1>
      <formula2>300</formula2>
    </dataValidation>
    <dataValidation type="decimal" allowBlank="1" showInputMessage="1" showErrorMessage="1" sqref="AD5" xr:uid="{5F2221F5-9F66-48EC-8C93-C20D0D9BB018}">
      <formula1>0</formula1>
      <formula2>2</formula2>
    </dataValidation>
    <dataValidation type="decimal" allowBlank="1" showInputMessage="1" showErrorMessage="1" errorTitle="Invalid Data Type" error="Please enter a number between 0 and 24." sqref="C16:C22 C38:C44 C27:C33 C5:C11 C49:C55" xr:uid="{F484A37A-8F47-47A2-AB71-3F3397C73BCD}">
      <formula1>0</formula1>
      <formula2>24</formula2>
    </dataValidation>
    <dataValidation type="date" allowBlank="1" showInputMessage="1" sqref="AE7" xr:uid="{861A1FBC-D98B-4411-82ED-E5B1992E747D}">
      <formula1>1</formula1>
      <formula2>73050</formula2>
    </dataValidation>
  </dataValidations>
  <hyperlinks>
    <hyperlink ref="F60" r:id="rId1" display="http://web.uncg.edu/hrs/PolicyManuals/StaffManual/Section5/" xr:uid="{A04E01ED-8006-439D-A40A-89CF5E923C16}"/>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4142BFC-193B-4617-A019-161BE90414EC}">
          <x14:formula1>
            <xm:f>Validation!$F$18:$F$21</xm:f>
          </x14:formula1>
          <xm:sqref>H5:H11 H16:H22 H27:H33 H38:H44 H49:H55</xm:sqref>
        </x14:dataValidation>
        <x14:dataValidation type="list" allowBlank="1" showInputMessage="1" showErrorMessage="1" xr:uid="{5A03EED2-471C-44DA-B7CD-01209C124F0C}">
          <x14:formula1>
            <xm:f>Validation!$B$18:$B$28</xm:f>
          </x14:formula1>
          <xm:sqref>R5:R11 R16:R22 R27:R33 R38:R44 R49:R55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AB7C-9A34-4735-936B-AD0E5C045939}">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45690</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45691</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45692</v>
      </c>
      <c r="C7" s="26"/>
      <c r="D7" s="48"/>
      <c r="E7" s="48"/>
      <c r="F7" s="48"/>
      <c r="G7" s="48"/>
      <c r="H7" s="48"/>
      <c r="I7" s="56"/>
      <c r="J7" s="51"/>
      <c r="K7" s="48"/>
      <c r="L7" s="49"/>
      <c r="M7" s="48"/>
      <c r="N7" s="48"/>
      <c r="O7" s="48"/>
      <c r="P7" s="48"/>
      <c r="Q7" s="48"/>
      <c r="R7" s="50"/>
      <c r="S7" s="3"/>
      <c r="T7" s="56"/>
      <c r="U7" s="99"/>
      <c r="V7" s="97"/>
      <c r="Y7" s="270" t="s">
        <v>243</v>
      </c>
      <c r="Z7" s="271"/>
      <c r="AB7" s="272">
        <f>VLOOKUP(Y7,Validation!B4:F15,2,FALSE)</f>
        <v>45690</v>
      </c>
      <c r="AC7" s="273"/>
      <c r="AE7" s="272">
        <f>VLOOKUP(Y7,Validation!B4:F15,4,FALSE)</f>
        <v>45717</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45693</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45694</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45695</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February!AB14</f>
        <v>0</v>
      </c>
      <c r="AC10" s="86"/>
      <c r="AD10" s="262" t="s">
        <v>152</v>
      </c>
      <c r="AE10" s="263"/>
      <c r="AF10" s="45">
        <f>February!AF14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45696</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45697</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45698</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45699</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45700</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45701</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45702</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45703</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45704</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45705</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45706</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45707</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45708</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45709</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45710</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45711</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45712</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45713</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45714</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45715</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45716</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45717</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30" t="s">
        <v>33</v>
      </c>
      <c r="B45" s="21"/>
      <c r="C45" s="29">
        <f>SUMIF($B38:$B44,"&lt;&gt;0",C38:C44)</f>
        <v>0</v>
      </c>
      <c r="D45" s="29">
        <f t="shared" ref="D45:Q45" si="26">SUMIF($B38:$B44,"&lt;&gt;0",D38:D44)</f>
        <v>0</v>
      </c>
      <c r="E45" s="29">
        <f t="shared" si="26"/>
        <v>0</v>
      </c>
      <c r="F45" s="29">
        <f t="shared" si="26"/>
        <v>0</v>
      </c>
      <c r="G45" s="29"/>
      <c r="H45" s="29"/>
      <c r="I45" s="47">
        <f t="shared" si="26"/>
        <v>0</v>
      </c>
      <c r="J45" s="47">
        <f t="shared" si="26"/>
        <v>0</v>
      </c>
      <c r="K45" s="29">
        <f t="shared" si="26"/>
        <v>0</v>
      </c>
      <c r="L45" s="29">
        <f t="shared" si="26"/>
        <v>0</v>
      </c>
      <c r="M45" s="29">
        <f t="shared" si="26"/>
        <v>0</v>
      </c>
      <c r="N45" s="29">
        <f t="shared" si="26"/>
        <v>0</v>
      </c>
      <c r="O45" s="29">
        <f t="shared" si="26"/>
        <v>0</v>
      </c>
      <c r="P45" s="29">
        <f t="shared" si="26"/>
        <v>0</v>
      </c>
      <c r="Q45" s="29">
        <f t="shared" si="26"/>
        <v>0</v>
      </c>
      <c r="R45" s="29"/>
      <c r="T45" s="57">
        <f>SUMIF($B38:$B44,"&lt;&gt;0",T38:T44)</f>
        <v>0</v>
      </c>
      <c r="U45" s="100">
        <f>SUMIF($B38:$B44,"&lt;&gt;0",U38:U44)</f>
        <v>0</v>
      </c>
      <c r="V45" s="100">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316"/>
      <c r="B47" s="316"/>
      <c r="C47" s="317"/>
      <c r="D47" s="317"/>
      <c r="E47" s="317"/>
      <c r="F47" s="317"/>
      <c r="G47" s="317"/>
      <c r="H47" s="317"/>
      <c r="I47" s="317"/>
      <c r="J47" s="317"/>
      <c r="K47" s="317"/>
      <c r="L47" s="317"/>
      <c r="M47" s="317"/>
      <c r="N47" s="317"/>
      <c r="O47" s="317"/>
      <c r="P47" s="317"/>
      <c r="Q47" s="317"/>
      <c r="R47" s="317"/>
      <c r="T47" s="317"/>
      <c r="U47" s="317"/>
      <c r="V47" s="317"/>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183"/>
      <c r="B48" s="180"/>
      <c r="C48" s="183"/>
      <c r="D48" s="183"/>
      <c r="E48" s="183"/>
      <c r="F48" s="183"/>
      <c r="G48" s="318"/>
      <c r="H48" s="318"/>
      <c r="I48" s="181"/>
      <c r="J48" s="181"/>
      <c r="K48" s="183"/>
      <c r="L48" s="183"/>
      <c r="M48" s="183"/>
      <c r="N48" s="183"/>
      <c r="O48" s="183"/>
      <c r="P48" s="183"/>
      <c r="Q48" s="318"/>
      <c r="R48" s="318"/>
      <c r="S48" s="1"/>
      <c r="T48" s="183"/>
      <c r="U48" s="183"/>
      <c r="V48" s="183"/>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1"/>
      <c r="B49" s="83"/>
      <c r="C49" s="95"/>
      <c r="D49" s="95"/>
      <c r="E49" s="95"/>
      <c r="F49" s="95"/>
      <c r="G49" s="95"/>
      <c r="H49" s="95"/>
      <c r="I49" s="95"/>
      <c r="J49" s="95"/>
      <c r="K49" s="95"/>
      <c r="L49" s="95"/>
      <c r="M49" s="95"/>
      <c r="N49" s="95"/>
      <c r="O49" s="95"/>
      <c r="P49" s="95"/>
      <c r="Q49" s="95"/>
      <c r="R49" s="96"/>
      <c r="T49" s="95"/>
      <c r="U49" s="95"/>
      <c r="V49" s="95"/>
      <c r="Y49" s="312" t="s">
        <v>229</v>
      </c>
      <c r="Z49" s="312"/>
      <c r="AA49" s="312"/>
      <c r="AB49" s="312"/>
      <c r="AC49" s="312"/>
      <c r="AD49" s="312"/>
      <c r="AE49" s="312"/>
      <c r="AF49" s="312"/>
      <c r="AI49" s="35"/>
      <c r="AJ49" s="34"/>
      <c r="AK49" s="34"/>
      <c r="AL49" s="34"/>
      <c r="AM49" s="34"/>
      <c r="AN49" s="34"/>
      <c r="AO49" s="133"/>
    </row>
    <row r="50" spans="1:41" ht="13.5" thickBot="1">
      <c r="A50" s="1"/>
      <c r="B50" s="83"/>
      <c r="C50" s="95"/>
      <c r="D50" s="95"/>
      <c r="E50" s="95"/>
      <c r="F50" s="95"/>
      <c r="G50" s="95"/>
      <c r="H50" s="95"/>
      <c r="I50" s="95"/>
      <c r="J50" s="95"/>
      <c r="K50" s="95"/>
      <c r="L50" s="95"/>
      <c r="M50" s="95"/>
      <c r="N50" s="95"/>
      <c r="O50" s="95"/>
      <c r="P50" s="95"/>
      <c r="Q50" s="95"/>
      <c r="R50" s="96"/>
      <c r="T50" s="95"/>
      <c r="U50" s="95"/>
      <c r="V50" s="95"/>
      <c r="AI50" s="35"/>
      <c r="AJ50" s="34"/>
      <c r="AK50" s="34"/>
      <c r="AL50" s="34"/>
      <c r="AM50" s="34"/>
      <c r="AN50" s="34"/>
      <c r="AO50" s="133"/>
    </row>
    <row r="51" spans="1:41" ht="13.5" thickTop="1">
      <c r="A51" s="1"/>
      <c r="B51" s="83"/>
      <c r="C51" s="95"/>
      <c r="D51" s="95"/>
      <c r="E51" s="95"/>
      <c r="F51" s="95"/>
      <c r="G51" s="95"/>
      <c r="H51" s="95"/>
      <c r="I51" s="95"/>
      <c r="J51" s="95"/>
      <c r="K51" s="95"/>
      <c r="L51" s="95"/>
      <c r="M51" s="95"/>
      <c r="N51" s="95"/>
      <c r="O51" s="95"/>
      <c r="P51" s="95"/>
      <c r="Q51" s="95"/>
      <c r="R51" s="96"/>
      <c r="T51" s="95"/>
      <c r="U51" s="95"/>
      <c r="V51" s="95"/>
      <c r="X51" s="81"/>
      <c r="Y51" s="8"/>
      <c r="Z51" s="8"/>
      <c r="AA51" s="8"/>
      <c r="AB51" s="8"/>
      <c r="AC51" s="8"/>
      <c r="AD51" s="8"/>
      <c r="AE51" s="8"/>
      <c r="AF51" s="8"/>
      <c r="AG51" s="9"/>
      <c r="AI51" s="35"/>
      <c r="AJ51" s="23" t="s">
        <v>35</v>
      </c>
      <c r="AK51" s="264" t="s">
        <v>71</v>
      </c>
      <c r="AL51" s="265"/>
      <c r="AM51" s="265"/>
      <c r="AN51" s="266"/>
      <c r="AO51" s="133"/>
    </row>
    <row r="52" spans="1:41">
      <c r="A52" s="1"/>
      <c r="B52" s="83"/>
      <c r="C52" s="95"/>
      <c r="D52" s="95"/>
      <c r="E52" s="95"/>
      <c r="F52" s="95"/>
      <c r="G52" s="95"/>
      <c r="H52" s="95"/>
      <c r="I52" s="95"/>
      <c r="J52" s="95"/>
      <c r="K52" s="95"/>
      <c r="L52" s="95"/>
      <c r="M52" s="95"/>
      <c r="N52" s="95"/>
      <c r="O52" s="95"/>
      <c r="P52" s="95"/>
      <c r="Q52" s="95"/>
      <c r="R52" s="96"/>
      <c r="T52" s="95"/>
      <c r="U52" s="95"/>
      <c r="V52" s="95"/>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1"/>
      <c r="B53" s="83"/>
      <c r="C53" s="95"/>
      <c r="D53" s="95"/>
      <c r="E53" s="95"/>
      <c r="F53" s="95"/>
      <c r="G53" s="95"/>
      <c r="H53" s="95"/>
      <c r="I53" s="95"/>
      <c r="J53" s="95"/>
      <c r="K53" s="95"/>
      <c r="L53" s="95"/>
      <c r="M53" s="95"/>
      <c r="N53" s="95"/>
      <c r="O53" s="95"/>
      <c r="P53" s="95"/>
      <c r="Q53" s="95"/>
      <c r="R53" s="96"/>
      <c r="T53" s="95"/>
      <c r="U53" s="95"/>
      <c r="V53" s="95"/>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1"/>
      <c r="B54" s="83"/>
      <c r="C54" s="95"/>
      <c r="D54" s="95"/>
      <c r="E54" s="95"/>
      <c r="F54" s="95"/>
      <c r="G54" s="95"/>
      <c r="H54" s="95"/>
      <c r="I54" s="95"/>
      <c r="J54" s="95"/>
      <c r="K54" s="95"/>
      <c r="L54" s="95"/>
      <c r="M54" s="95"/>
      <c r="N54" s="95"/>
      <c r="O54" s="95"/>
      <c r="P54" s="95"/>
      <c r="Q54" s="95"/>
      <c r="R54" s="96"/>
      <c r="T54" s="95"/>
      <c r="U54" s="95"/>
      <c r="V54" s="95"/>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1"/>
      <c r="B55" s="83"/>
      <c r="C55" s="95"/>
      <c r="D55" s="95"/>
      <c r="E55" s="95"/>
      <c r="F55" s="95"/>
      <c r="G55" s="95"/>
      <c r="H55" s="95"/>
      <c r="I55" s="95"/>
      <c r="J55" s="95"/>
      <c r="K55" s="95"/>
      <c r="L55" s="95"/>
      <c r="M55" s="95"/>
      <c r="N55" s="95"/>
      <c r="O55" s="95"/>
      <c r="P55" s="95"/>
      <c r="Q55" s="95"/>
      <c r="R55" s="96"/>
      <c r="T55" s="95"/>
      <c r="U55" s="95"/>
      <c r="V55" s="95"/>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182"/>
      <c r="B56" s="4"/>
      <c r="C56" s="3"/>
      <c r="D56" s="3"/>
      <c r="E56" s="3"/>
      <c r="F56" s="3"/>
      <c r="G56" s="3"/>
      <c r="H56" s="3"/>
      <c r="I56" s="3"/>
      <c r="J56" s="3"/>
      <c r="K56" s="3"/>
      <c r="L56" s="3"/>
      <c r="M56" s="3"/>
      <c r="N56" s="3"/>
      <c r="O56" s="3"/>
      <c r="P56" s="3"/>
      <c r="Q56" s="3"/>
      <c r="R56" s="3"/>
      <c r="T56" s="3"/>
      <c r="U56" s="3"/>
      <c r="V56" s="3"/>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C49:C55" name="Range1_2"/>
    <protectedRange sqref="Y3 Y5 AD3 AB7 AE7 AD5:AF5" name="Range1_1_1"/>
    <protectedRange sqref="AG10" name="Range1_2_1_1"/>
    <protectedRange sqref="AB10" name="Range1_3_2_1"/>
    <protectedRange sqref="AE24" name="Range1_3_1_1_1"/>
  </protectedRanges>
  <mergeCells count="106">
    <mergeCell ref="A59:R59"/>
    <mergeCell ref="C62:M63"/>
    <mergeCell ref="N62:N63"/>
    <mergeCell ref="Z46:AC46"/>
    <mergeCell ref="G48:H48"/>
    <mergeCell ref="Q48:R48"/>
    <mergeCell ref="AE52:AF52"/>
    <mergeCell ref="Y54:AF55"/>
    <mergeCell ref="Y57:AD57"/>
    <mergeCell ref="AE57:AF57"/>
    <mergeCell ref="AK51:AN51"/>
    <mergeCell ref="A58:R58"/>
    <mergeCell ref="G37:H37"/>
    <mergeCell ref="Q37:R37"/>
    <mergeCell ref="Z37:AC37"/>
    <mergeCell ref="A47:B47"/>
    <mergeCell ref="C47:H47"/>
    <mergeCell ref="I47:J47"/>
    <mergeCell ref="K47:R47"/>
    <mergeCell ref="T47:V47"/>
    <mergeCell ref="Z44:AC44"/>
    <mergeCell ref="Z45:AC45"/>
    <mergeCell ref="Z38:AC38"/>
    <mergeCell ref="Z39:AC39"/>
    <mergeCell ref="AK39:AN39"/>
    <mergeCell ref="Z40:AC40"/>
    <mergeCell ref="Z41:AC41"/>
    <mergeCell ref="Z42:AC42"/>
    <mergeCell ref="Z43:AC43"/>
    <mergeCell ref="Z47:AC47"/>
    <mergeCell ref="Z48:AA48"/>
    <mergeCell ref="Y49:AF49"/>
    <mergeCell ref="Y52:AD52"/>
    <mergeCell ref="Z30:AC30"/>
    <mergeCell ref="Z31:AC31"/>
    <mergeCell ref="Z32:AC32"/>
    <mergeCell ref="Z33:AC33"/>
    <mergeCell ref="Z34:AC34"/>
    <mergeCell ref="Z35:AC35"/>
    <mergeCell ref="A36:B36"/>
    <mergeCell ref="C36:H36"/>
    <mergeCell ref="I36:J36"/>
    <mergeCell ref="K36:R36"/>
    <mergeCell ref="T36:V36"/>
    <mergeCell ref="Z36:AC36"/>
    <mergeCell ref="A25:B25"/>
    <mergeCell ref="C25:H25"/>
    <mergeCell ref="I25:J25"/>
    <mergeCell ref="K25:R25"/>
    <mergeCell ref="T25:V25"/>
    <mergeCell ref="Z25:AC25"/>
    <mergeCell ref="AK27:AN27"/>
    <mergeCell ref="Z28:AC28"/>
    <mergeCell ref="Z29:AC29"/>
    <mergeCell ref="G26:H26"/>
    <mergeCell ref="Q26:R26"/>
    <mergeCell ref="Z26:AC26"/>
    <mergeCell ref="Z27:AC27"/>
    <mergeCell ref="A14:B14"/>
    <mergeCell ref="C14:H14"/>
    <mergeCell ref="I14:J14"/>
    <mergeCell ref="K14:R14"/>
    <mergeCell ref="T14:V14"/>
    <mergeCell ref="Y14:AA14"/>
    <mergeCell ref="AD14:AE14"/>
    <mergeCell ref="G15:H15"/>
    <mergeCell ref="Q15:R15"/>
    <mergeCell ref="A3:B3"/>
    <mergeCell ref="C3:H3"/>
    <mergeCell ref="I3:J3"/>
    <mergeCell ref="K3:R3"/>
    <mergeCell ref="T3:V3"/>
    <mergeCell ref="Y3:AB3"/>
    <mergeCell ref="AD3:AF3"/>
    <mergeCell ref="AK3:AN3"/>
    <mergeCell ref="G4:H4"/>
    <mergeCell ref="Q4:R4"/>
    <mergeCell ref="Y4:AB4"/>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102" priority="45" stopIfTrue="1" operator="equal">
      <formula>0</formula>
    </cfRule>
  </conditionalFormatting>
  <conditionalFormatting sqref="C12:Q12 C23:Q23 C34:Q34">
    <cfRule type="cellIs" dxfId="101" priority="1" stopIfTrue="1" operator="equal">
      <formula>0</formula>
    </cfRule>
  </conditionalFormatting>
  <conditionalFormatting sqref="C45:Q45">
    <cfRule type="cellIs" dxfId="100" priority="28" stopIfTrue="1" operator="equal">
      <formula>0</formula>
    </cfRule>
  </conditionalFormatting>
  <conditionalFormatting sqref="T12:V12">
    <cfRule type="cellIs" dxfId="99" priority="36" stopIfTrue="1" operator="equal">
      <formula>0</formula>
    </cfRule>
  </conditionalFormatting>
  <conditionalFormatting sqref="T23:V23">
    <cfRule type="cellIs" dxfId="98" priority="35" stopIfTrue="1" operator="equal">
      <formula>0</formula>
    </cfRule>
  </conditionalFormatting>
  <conditionalFormatting sqref="T34:V34">
    <cfRule type="cellIs" dxfId="97" priority="34" stopIfTrue="1" operator="equal">
      <formula>0</formula>
    </cfRule>
  </conditionalFormatting>
  <conditionalFormatting sqref="T45:V45">
    <cfRule type="cellIs" dxfId="96" priority="33" stopIfTrue="1" operator="equal">
      <formula>0</formula>
    </cfRule>
  </conditionalFormatting>
  <conditionalFormatting sqref="AB14">
    <cfRule type="cellIs" dxfId="95" priority="27" stopIfTrue="1" operator="lessThan">
      <formula>0</formula>
    </cfRule>
  </conditionalFormatting>
  <conditionalFormatting sqref="AE18:AF23 AE25:AF48">
    <cfRule type="cellIs" dxfId="94" priority="25" stopIfTrue="1" operator="equal">
      <formula>0</formula>
    </cfRule>
  </conditionalFormatting>
  <dataValidations count="5">
    <dataValidation type="date" allowBlank="1" showInputMessage="1" sqref="AE7" xr:uid="{2807B5D4-9629-44F2-97BD-CE5777A5F5BB}">
      <formula1>1</formula1>
      <formula2>73050</formula2>
    </dataValidation>
    <dataValidation type="decimal" allowBlank="1" showInputMessage="1" showErrorMessage="1" errorTitle="Invalid Data Type" error="Please enter a number between 0 and 24." sqref="C16:C22 C38:C44 C27:C33 C5:C11 C49:C55" xr:uid="{CACFBD5B-3980-46DB-BDA6-E83E12C86730}">
      <formula1>0</formula1>
      <formula2>24</formula2>
    </dataValidation>
    <dataValidation type="decimal" allowBlank="1" showInputMessage="1" showErrorMessage="1" sqref="AD5" xr:uid="{DB202C42-D064-4EAA-B5DD-A0EC6C2AC490}">
      <formula1>0</formula1>
      <formula2>2</formula2>
    </dataValidation>
    <dataValidation type="decimal" allowBlank="1" showInputMessage="1" showErrorMessage="1" sqref="AG10 AB10 AE24" xr:uid="{3FF0ADB2-C8A3-470A-9475-962A25A49EEC}">
      <formula1>0</formula1>
      <formula2>300</formula2>
    </dataValidation>
    <dataValidation allowBlank="1" showInputMessage="1" sqref="AB7" xr:uid="{6F9EB86F-F207-49F3-9F6E-7464D49A773D}"/>
  </dataValidations>
  <hyperlinks>
    <hyperlink ref="F60" r:id="rId1" display="http://web.uncg.edu/hrs/PolicyManuals/StaffManual/Section5/" xr:uid="{A2D6E6CE-7B87-4F46-BB96-0E9EAAB57339}"/>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F53BC4D-FBDE-4D49-9097-7CD49EC0BE66}">
          <x14:formula1>
            <xm:f>Validation!$F$18:$F$21</xm:f>
          </x14:formula1>
          <xm:sqref>H5:H11 H16:H22 H27:H33 H38:H44 H49:H55</xm:sqref>
        </x14:dataValidation>
        <x14:dataValidation type="list" allowBlank="1" showInputMessage="1" showErrorMessage="1" xr:uid="{028F237C-E0B3-4A40-AED1-F0BD9A70AC27}">
          <x14:formula1>
            <xm:f>Validation!$B$18:$B$28</xm:f>
          </x14:formula1>
          <xm:sqref>R38:R44 R16:R22 R27:R33 R5:R11 R49:R55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D6B2A-8BA6-4C8F-A187-6EFECAB46B21}">
  <sheetPr>
    <tabColor theme="3" tint="0.79998168889431442"/>
  </sheetPr>
  <dimension ref="A2:AP63"/>
  <sheetViews>
    <sheetView showGridLines="0" zoomScale="90" zoomScaleNormal="90" zoomScalePageLayoutView="115" workbookViewId="0">
      <selection activeCell="I37" sqref="I37"/>
    </sheetView>
  </sheetViews>
  <sheetFormatPr defaultColWidth="7.42578125" defaultRowHeight="12.75"/>
  <cols>
    <col min="1" max="2" width="7.42578125" style="2" customWidth="1"/>
    <col min="3" max="3" width="8.140625" style="2" customWidth="1"/>
    <col min="4" max="6" width="8.42578125" style="2" customWidth="1"/>
    <col min="7" max="7" width="7.5703125" style="2" customWidth="1"/>
    <col min="8" max="8" width="8.140625" style="2" customWidth="1"/>
    <col min="9" max="9" width="8.85546875" style="2" customWidth="1"/>
    <col min="10" max="10" width="8.5703125" style="2" customWidth="1"/>
    <col min="11" max="11" width="7.140625" style="2" customWidth="1"/>
    <col min="12" max="12" width="6.5703125" style="2" customWidth="1"/>
    <col min="13" max="13" width="6.140625" style="2" customWidth="1"/>
    <col min="14" max="14" width="6.85546875" style="2" customWidth="1"/>
    <col min="15" max="15" width="5.7109375" style="2" customWidth="1"/>
    <col min="16" max="16" width="6.42578125" style="2" customWidth="1"/>
    <col min="17" max="17" width="6.140625" style="2" bestFit="1" customWidth="1"/>
    <col min="18" max="18" width="8.85546875" style="2" bestFit="1" customWidth="1"/>
    <col min="19" max="19" width="2.5703125" style="2" customWidth="1"/>
    <col min="20" max="21" width="6" style="2" customWidth="1"/>
    <col min="22" max="22" width="7.85546875" style="2" bestFit="1" customWidth="1"/>
    <col min="23" max="24" width="2.140625" style="2" customWidth="1"/>
    <col min="25" max="25" width="7.85546875" style="2" customWidth="1"/>
    <col min="26" max="26" width="7.42578125" style="2" customWidth="1"/>
    <col min="27" max="27" width="3.85546875" style="2" customWidth="1"/>
    <col min="28" max="28" width="17.42578125" style="2" customWidth="1"/>
    <col min="29" max="29" width="2.85546875" style="2" customWidth="1"/>
    <col min="30" max="31" width="7.42578125" style="2" customWidth="1"/>
    <col min="32" max="32" width="10" style="2" customWidth="1"/>
    <col min="33" max="33" width="2.5703125" style="2" customWidth="1"/>
    <col min="34" max="34" width="4.7109375" style="2" hidden="1" customWidth="1"/>
    <col min="35" max="35" width="4" style="2" hidden="1" customWidth="1"/>
    <col min="36" max="36" width="14.28515625" style="2" hidden="1" customWidth="1"/>
    <col min="37" max="37" width="8" style="2" hidden="1" customWidth="1"/>
    <col min="38" max="39" width="8.5703125" style="2" hidden="1" customWidth="1"/>
    <col min="40" max="40" width="7.42578125" style="2" hidden="1" customWidth="1"/>
    <col min="41" max="41" width="3.42578125" style="2" hidden="1" customWidth="1"/>
    <col min="42" max="42" width="7.42578125" style="2" hidden="1" customWidth="1"/>
    <col min="43" max="43" width="7.42578125" style="2" customWidth="1"/>
    <col min="44" max="16384" width="7.42578125" style="2"/>
  </cols>
  <sheetData>
    <row r="2" spans="1:42" ht="13.5" thickBot="1">
      <c r="G2" s="1"/>
      <c r="H2" s="1"/>
      <c r="I2" s="54"/>
      <c r="J2" s="17"/>
      <c r="N2" s="53"/>
      <c r="O2" s="53"/>
      <c r="P2" s="53"/>
      <c r="Q2" s="1"/>
      <c r="S2" s="1"/>
      <c r="Y2" s="246" t="s">
        <v>15</v>
      </c>
      <c r="Z2" s="246"/>
      <c r="AA2" s="246"/>
      <c r="AB2" s="246"/>
      <c r="AC2" s="6"/>
      <c r="AD2" s="246" t="s">
        <v>16</v>
      </c>
      <c r="AE2" s="246"/>
      <c r="AF2" s="246"/>
      <c r="AG2" s="6"/>
      <c r="AH2" s="6"/>
      <c r="AI2" s="31"/>
      <c r="AJ2" s="32"/>
      <c r="AK2" s="33"/>
      <c r="AL2" s="33"/>
      <c r="AM2" s="33"/>
      <c r="AN2" s="34"/>
      <c r="AO2" s="133"/>
    </row>
    <row r="3" spans="1:42" ht="13.5" thickTop="1">
      <c r="A3" s="247" t="s">
        <v>21</v>
      </c>
      <c r="B3" s="247"/>
      <c r="C3" s="248" t="s">
        <v>175</v>
      </c>
      <c r="D3" s="249"/>
      <c r="E3" s="249"/>
      <c r="F3" s="249"/>
      <c r="G3" s="249"/>
      <c r="H3" s="250"/>
      <c r="I3" s="251" t="s">
        <v>174</v>
      </c>
      <c r="J3" s="252"/>
      <c r="K3" s="253" t="s">
        <v>95</v>
      </c>
      <c r="L3" s="254"/>
      <c r="M3" s="254"/>
      <c r="N3" s="254"/>
      <c r="O3" s="254"/>
      <c r="P3" s="254"/>
      <c r="Q3" s="254"/>
      <c r="R3" s="255"/>
      <c r="S3" s="18"/>
      <c r="T3" s="256" t="s">
        <v>105</v>
      </c>
      <c r="U3" s="257"/>
      <c r="V3" s="258"/>
      <c r="Y3" s="259" t="str">
        <f>'Timesheet Setup'!G7</f>
        <v xml:space="preserve">Spiro </v>
      </c>
      <c r="Z3" s="260"/>
      <c r="AA3" s="260"/>
      <c r="AB3" s="261"/>
      <c r="AD3" s="259">
        <f>'Timesheet Setup'!G9</f>
        <v>123456789</v>
      </c>
      <c r="AE3" s="260"/>
      <c r="AF3" s="261"/>
      <c r="AI3" s="31"/>
      <c r="AJ3" s="23" t="s">
        <v>21</v>
      </c>
      <c r="AK3" s="264" t="s">
        <v>71</v>
      </c>
      <c r="AL3" s="265"/>
      <c r="AM3" s="265"/>
      <c r="AN3" s="266"/>
      <c r="AO3" s="133"/>
    </row>
    <row r="4" spans="1:42">
      <c r="A4" s="23" t="s">
        <v>24</v>
      </c>
      <c r="B4" s="24" t="s">
        <v>25</v>
      </c>
      <c r="C4" s="23" t="s">
        <v>226</v>
      </c>
      <c r="D4" s="23" t="s">
        <v>81</v>
      </c>
      <c r="E4" s="23" t="s">
        <v>82</v>
      </c>
      <c r="F4" s="23" t="s">
        <v>83</v>
      </c>
      <c r="G4" s="264" t="s">
        <v>87</v>
      </c>
      <c r="H4" s="267"/>
      <c r="I4" s="93" t="s">
        <v>94</v>
      </c>
      <c r="J4" s="92" t="s">
        <v>77</v>
      </c>
      <c r="K4" s="23" t="s">
        <v>173</v>
      </c>
      <c r="L4" s="130" t="s">
        <v>5</v>
      </c>
      <c r="M4" s="23" t="s">
        <v>7</v>
      </c>
      <c r="N4" s="23" t="s">
        <v>13</v>
      </c>
      <c r="O4" s="23" t="s">
        <v>11</v>
      </c>
      <c r="P4" s="23" t="s">
        <v>44</v>
      </c>
      <c r="Q4" s="264" t="s">
        <v>87</v>
      </c>
      <c r="R4" s="266"/>
      <c r="S4" s="1"/>
      <c r="T4" s="55" t="s">
        <v>78</v>
      </c>
      <c r="U4" s="98" t="s">
        <v>101</v>
      </c>
      <c r="V4" s="132" t="s">
        <v>104</v>
      </c>
      <c r="Y4" s="268" t="s">
        <v>51</v>
      </c>
      <c r="Z4" s="268"/>
      <c r="AA4" s="268"/>
      <c r="AB4" s="268"/>
      <c r="AC4" s="7"/>
      <c r="AD4" s="20" t="s">
        <v>38</v>
      </c>
      <c r="AE4" s="20" t="s">
        <v>81</v>
      </c>
      <c r="AF4" s="20" t="s">
        <v>83</v>
      </c>
      <c r="AI4" s="31"/>
      <c r="AJ4" s="23" t="s">
        <v>24</v>
      </c>
      <c r="AK4" s="23" t="s">
        <v>72</v>
      </c>
      <c r="AL4" s="23" t="s">
        <v>73</v>
      </c>
      <c r="AM4" s="23" t="s">
        <v>78</v>
      </c>
      <c r="AN4" s="23" t="s">
        <v>82</v>
      </c>
      <c r="AO4" s="133"/>
    </row>
    <row r="5" spans="1:42">
      <c r="A5" s="22" t="s">
        <v>26</v>
      </c>
      <c r="B5" s="25">
        <f>IF(WEEKDAY(AB7)=1,AB7,0)</f>
        <v>45718</v>
      </c>
      <c r="C5" s="26"/>
      <c r="D5" s="48"/>
      <c r="E5" s="48"/>
      <c r="F5" s="48"/>
      <c r="G5" s="48"/>
      <c r="H5" s="48"/>
      <c r="I5" s="56"/>
      <c r="J5" s="51"/>
      <c r="K5" s="48"/>
      <c r="L5" s="49"/>
      <c r="M5" s="48"/>
      <c r="N5" s="48"/>
      <c r="O5" s="48"/>
      <c r="P5" s="48"/>
      <c r="Q5" s="48"/>
      <c r="R5" s="50"/>
      <c r="S5" s="3"/>
      <c r="T5" s="56"/>
      <c r="U5" s="99"/>
      <c r="V5" s="97"/>
      <c r="Y5" s="259">
        <f>'Timesheet Setup'!G11</f>
        <v>58401</v>
      </c>
      <c r="Z5" s="260"/>
      <c r="AA5" s="260"/>
      <c r="AB5" s="261"/>
      <c r="AD5" s="82">
        <f>'Timesheet Setup'!G13</f>
        <v>1</v>
      </c>
      <c r="AE5" s="82">
        <f>'Timesheet Setup'!G15</f>
        <v>0</v>
      </c>
      <c r="AF5" s="82">
        <f>'Timesheet Setup'!G17</f>
        <v>0</v>
      </c>
      <c r="AI5" s="35"/>
      <c r="AJ5" s="22" t="s">
        <v>26</v>
      </c>
      <c r="AK5" s="27">
        <f t="shared" ref="AK5:AK11" si="0">I5</f>
        <v>0</v>
      </c>
      <c r="AL5" s="27">
        <f t="shared" ref="AL5:AL11" si="1">K5</f>
        <v>0</v>
      </c>
      <c r="AM5" s="27">
        <f t="shared" ref="AM5:AM11" si="2">IF($U$12&gt;0,T5,0)</f>
        <v>0</v>
      </c>
      <c r="AN5" s="27">
        <f t="shared" ref="AN5:AN11" si="3">IF(E5&gt;8,8,E5)</f>
        <v>0</v>
      </c>
      <c r="AO5" s="133"/>
    </row>
    <row r="6" spans="1:42">
      <c r="A6" s="22" t="s">
        <v>27</v>
      </c>
      <c r="B6" s="25">
        <f>IF(WEEKDAY($AB$7)=2,$AB$7,IF(B5&lt;&gt;0,B5+1,0))</f>
        <v>45719</v>
      </c>
      <c r="C6" s="26"/>
      <c r="D6" s="48"/>
      <c r="E6" s="48"/>
      <c r="F6" s="48"/>
      <c r="G6" s="48"/>
      <c r="H6" s="48"/>
      <c r="I6" s="56"/>
      <c r="J6" s="51"/>
      <c r="K6" s="48"/>
      <c r="L6" s="49"/>
      <c r="M6" s="48"/>
      <c r="N6" s="48"/>
      <c r="O6" s="48"/>
      <c r="P6" s="48"/>
      <c r="Q6" s="48"/>
      <c r="R6" s="50"/>
      <c r="S6" s="3"/>
      <c r="T6" s="56"/>
      <c r="U6" s="99"/>
      <c r="V6" s="97"/>
      <c r="Y6" s="269" t="s">
        <v>85</v>
      </c>
      <c r="Z6" s="269"/>
      <c r="AB6" s="246" t="s">
        <v>68</v>
      </c>
      <c r="AC6" s="246"/>
      <c r="AE6" s="246" t="s">
        <v>69</v>
      </c>
      <c r="AF6" s="246"/>
      <c r="AI6" s="35"/>
      <c r="AJ6" s="22" t="s">
        <v>27</v>
      </c>
      <c r="AK6" s="27">
        <f t="shared" si="0"/>
        <v>0</v>
      </c>
      <c r="AL6" s="27">
        <f t="shared" si="1"/>
        <v>0</v>
      </c>
      <c r="AM6" s="27">
        <f t="shared" si="2"/>
        <v>0</v>
      </c>
      <c r="AN6" s="27">
        <f t="shared" si="3"/>
        <v>0</v>
      </c>
      <c r="AO6" s="133"/>
    </row>
    <row r="7" spans="1:42">
      <c r="A7" s="22" t="s">
        <v>28</v>
      </c>
      <c r="B7" s="25">
        <f>IF(WEEKDAY($AB$7)=3,$AB$7,IF(B6&lt;&gt;0,B6+1,0))</f>
        <v>45720</v>
      </c>
      <c r="C7" s="26"/>
      <c r="D7" s="48"/>
      <c r="E7" s="48"/>
      <c r="F7" s="48"/>
      <c r="G7" s="48"/>
      <c r="H7" s="48"/>
      <c r="I7" s="56"/>
      <c r="J7" s="51"/>
      <c r="K7" s="48"/>
      <c r="L7" s="49"/>
      <c r="M7" s="48"/>
      <c r="N7" s="48"/>
      <c r="O7" s="48"/>
      <c r="P7" s="48"/>
      <c r="Q7" s="48"/>
      <c r="R7" s="50"/>
      <c r="S7" s="3"/>
      <c r="T7" s="56"/>
      <c r="U7" s="99"/>
      <c r="V7" s="97"/>
      <c r="Y7" s="270" t="s">
        <v>244</v>
      </c>
      <c r="Z7" s="271"/>
      <c r="AB7" s="272">
        <f>VLOOKUP(Y7,Validation!B4:F15,2,FALSE)</f>
        <v>45718</v>
      </c>
      <c r="AC7" s="273"/>
      <c r="AE7" s="272">
        <f>VLOOKUP(Y7,Validation!B4:F15,4,FALSE)</f>
        <v>45745</v>
      </c>
      <c r="AF7" s="273"/>
      <c r="AI7" s="35"/>
      <c r="AJ7" s="22" t="s">
        <v>28</v>
      </c>
      <c r="AK7" s="27">
        <f t="shared" si="0"/>
        <v>0</v>
      </c>
      <c r="AL7" s="27">
        <f t="shared" si="1"/>
        <v>0</v>
      </c>
      <c r="AM7" s="27">
        <f t="shared" si="2"/>
        <v>0</v>
      </c>
      <c r="AN7" s="27">
        <f t="shared" si="3"/>
        <v>0</v>
      </c>
      <c r="AO7" s="133"/>
    </row>
    <row r="8" spans="1:42" ht="13.5" thickBot="1">
      <c r="A8" s="22" t="s">
        <v>29</v>
      </c>
      <c r="B8" s="25">
        <f>IF(WEEKDAY($AB$7)=4,$AB$7,IF(B7&lt;&gt;0,B7+1,0))</f>
        <v>45721</v>
      </c>
      <c r="C8" s="26"/>
      <c r="D8" s="48"/>
      <c r="E8" s="48"/>
      <c r="F8" s="48"/>
      <c r="G8" s="48"/>
      <c r="H8" s="48"/>
      <c r="I8" s="56"/>
      <c r="J8" s="51"/>
      <c r="K8" s="48"/>
      <c r="L8" s="49"/>
      <c r="M8" s="48"/>
      <c r="N8" s="48"/>
      <c r="O8" s="48"/>
      <c r="P8" s="48"/>
      <c r="Q8" s="48"/>
      <c r="R8" s="50"/>
      <c r="S8" s="3"/>
      <c r="T8" s="56"/>
      <c r="U8" s="99"/>
      <c r="V8" s="97"/>
      <c r="AI8" s="36"/>
      <c r="AJ8" s="22" t="s">
        <v>29</v>
      </c>
      <c r="AK8" s="27">
        <f t="shared" si="0"/>
        <v>0</v>
      </c>
      <c r="AL8" s="27">
        <f t="shared" si="1"/>
        <v>0</v>
      </c>
      <c r="AM8" s="27">
        <f t="shared" si="2"/>
        <v>0</v>
      </c>
      <c r="AN8" s="27">
        <f t="shared" si="3"/>
        <v>0</v>
      </c>
      <c r="AO8" s="133"/>
    </row>
    <row r="9" spans="1:42" ht="13.5" thickTop="1">
      <c r="A9" s="22" t="s">
        <v>30</v>
      </c>
      <c r="B9" s="25">
        <f>IF(WEEKDAY($AB$7)=5,$AB$7,IF(B8&lt;&gt;0,B8+1,0))</f>
        <v>45722</v>
      </c>
      <c r="C9" s="26"/>
      <c r="D9" s="48"/>
      <c r="E9" s="48"/>
      <c r="F9" s="48"/>
      <c r="G9" s="48"/>
      <c r="H9" s="48"/>
      <c r="I9" s="56"/>
      <c r="J9" s="51"/>
      <c r="K9" s="48"/>
      <c r="L9" s="49"/>
      <c r="M9" s="48"/>
      <c r="N9" s="48"/>
      <c r="O9" s="48"/>
      <c r="P9" s="48"/>
      <c r="Q9" s="48"/>
      <c r="R9" s="50"/>
      <c r="S9" s="3"/>
      <c r="T9" s="56"/>
      <c r="U9" s="99"/>
      <c r="V9" s="97"/>
      <c r="X9" s="1"/>
      <c r="Y9" s="274" t="s">
        <v>169</v>
      </c>
      <c r="Z9" s="275"/>
      <c r="AA9" s="275"/>
      <c r="AB9" s="276"/>
      <c r="AC9" s="85"/>
      <c r="AD9" s="277" t="s">
        <v>105</v>
      </c>
      <c r="AE9" s="278"/>
      <c r="AF9" s="279"/>
      <c r="AG9" s="4"/>
      <c r="AI9" s="35"/>
      <c r="AJ9" s="22" t="s">
        <v>30</v>
      </c>
      <c r="AK9" s="27">
        <f t="shared" si="0"/>
        <v>0</v>
      </c>
      <c r="AL9" s="27">
        <f t="shared" si="1"/>
        <v>0</v>
      </c>
      <c r="AM9" s="27">
        <f t="shared" si="2"/>
        <v>0</v>
      </c>
      <c r="AN9" s="27">
        <f t="shared" si="3"/>
        <v>0</v>
      </c>
      <c r="AO9" s="133"/>
    </row>
    <row r="10" spans="1:42">
      <c r="A10" s="22" t="s">
        <v>31</v>
      </c>
      <c r="B10" s="25">
        <f>IF(WEEKDAY($AB$7)=6,$AB$7,IF(B9&lt;&gt;0,B9+1,0))</f>
        <v>45723</v>
      </c>
      <c r="C10" s="26"/>
      <c r="D10" s="48"/>
      <c r="E10" s="48"/>
      <c r="F10" s="48"/>
      <c r="G10" s="48"/>
      <c r="H10" s="48"/>
      <c r="I10" s="56"/>
      <c r="J10" s="51"/>
      <c r="K10" s="48"/>
      <c r="L10" s="49"/>
      <c r="M10" s="48"/>
      <c r="N10" s="48"/>
      <c r="O10" s="48"/>
      <c r="P10" s="48"/>
      <c r="Q10" s="48"/>
      <c r="R10" s="50"/>
      <c r="S10" s="3"/>
      <c r="T10" s="56"/>
      <c r="U10" s="99"/>
      <c r="V10" s="97"/>
      <c r="X10" s="18"/>
      <c r="Y10" s="262" t="s">
        <v>148</v>
      </c>
      <c r="Z10" s="263"/>
      <c r="AA10" s="263"/>
      <c r="AB10" s="45">
        <f>March!AB14</f>
        <v>0</v>
      </c>
      <c r="AC10" s="86"/>
      <c r="AD10" s="262" t="s">
        <v>152</v>
      </c>
      <c r="AE10" s="263"/>
      <c r="AF10" s="45">
        <f>March!AF14</f>
        <v>0</v>
      </c>
      <c r="AG10" s="4"/>
      <c r="AI10" s="37"/>
      <c r="AJ10" s="22" t="s">
        <v>31</v>
      </c>
      <c r="AK10" s="27">
        <f t="shared" si="0"/>
        <v>0</v>
      </c>
      <c r="AL10" s="27">
        <f t="shared" si="1"/>
        <v>0</v>
      </c>
      <c r="AM10" s="27">
        <f t="shared" si="2"/>
        <v>0</v>
      </c>
      <c r="AN10" s="27">
        <f t="shared" si="3"/>
        <v>0</v>
      </c>
      <c r="AO10" s="133"/>
    </row>
    <row r="11" spans="1:42">
      <c r="A11" s="22" t="s">
        <v>32</v>
      </c>
      <c r="B11" s="25">
        <f>IF(WEEKDAY($AB$7)=7,$AB$7,IF(B10&lt;&gt;0,B10+1,0))</f>
        <v>45724</v>
      </c>
      <c r="C11" s="26"/>
      <c r="D11" s="48"/>
      <c r="E11" s="48"/>
      <c r="F11" s="48"/>
      <c r="G11" s="48"/>
      <c r="H11" s="48"/>
      <c r="I11" s="56"/>
      <c r="J11" s="51"/>
      <c r="K11" s="48"/>
      <c r="L11" s="49"/>
      <c r="M11" s="48"/>
      <c r="N11" s="48"/>
      <c r="O11" s="48"/>
      <c r="P11" s="48"/>
      <c r="Q11" s="48"/>
      <c r="R11" s="50"/>
      <c r="S11" s="3"/>
      <c r="T11" s="56"/>
      <c r="U11" s="99"/>
      <c r="V11" s="97"/>
      <c r="X11" s="1"/>
      <c r="Y11" s="280" t="s">
        <v>149</v>
      </c>
      <c r="Z11" s="281"/>
      <c r="AA11" s="281"/>
      <c r="AB11" s="45">
        <f>AE22</f>
        <v>0</v>
      </c>
      <c r="AC11" s="87"/>
      <c r="AD11" s="280" t="s">
        <v>156</v>
      </c>
      <c r="AE11" s="281"/>
      <c r="AF11" s="84">
        <f>AE38</f>
        <v>0</v>
      </c>
      <c r="AG11" s="4"/>
      <c r="AI11" s="35"/>
      <c r="AJ11" s="22" t="s">
        <v>32</v>
      </c>
      <c r="AK11" s="27">
        <f t="shared" si="0"/>
        <v>0</v>
      </c>
      <c r="AL11" s="27">
        <f t="shared" si="1"/>
        <v>0</v>
      </c>
      <c r="AM11" s="27">
        <f t="shared" si="2"/>
        <v>0</v>
      </c>
      <c r="AN11" s="27">
        <f t="shared" si="3"/>
        <v>0</v>
      </c>
      <c r="AO11" s="133"/>
      <c r="AP11" s="1"/>
    </row>
    <row r="12" spans="1:42">
      <c r="A12" s="131" t="s">
        <v>33</v>
      </c>
      <c r="B12" s="28"/>
      <c r="C12" s="29">
        <f t="shared" ref="C12:Q12" si="4">SUMIF($B5:$B11,"&lt;&gt;0",C5:C11)</f>
        <v>0</v>
      </c>
      <c r="D12" s="29">
        <f t="shared" si="4"/>
        <v>0</v>
      </c>
      <c r="E12" s="29">
        <f t="shared" si="4"/>
        <v>0</v>
      </c>
      <c r="F12" s="29">
        <f t="shared" si="4"/>
        <v>0</v>
      </c>
      <c r="G12" s="29"/>
      <c r="H12" s="29"/>
      <c r="I12" s="47">
        <f>SUMIF($B5:$B11,"&lt;&gt;0",I5:I11)</f>
        <v>0</v>
      </c>
      <c r="J12" s="47">
        <f t="shared" si="4"/>
        <v>0</v>
      </c>
      <c r="K12" s="29">
        <f t="shared" si="4"/>
        <v>0</v>
      </c>
      <c r="L12" s="46">
        <f t="shared" si="4"/>
        <v>0</v>
      </c>
      <c r="M12" s="29">
        <f t="shared" si="4"/>
        <v>0</v>
      </c>
      <c r="N12" s="29">
        <f t="shared" si="4"/>
        <v>0</v>
      </c>
      <c r="O12" s="29">
        <f t="shared" si="4"/>
        <v>0</v>
      </c>
      <c r="P12" s="29">
        <f t="shared" si="4"/>
        <v>0</v>
      </c>
      <c r="Q12" s="29">
        <f t="shared" si="4"/>
        <v>0</v>
      </c>
      <c r="R12" s="29"/>
      <c r="S12" s="3"/>
      <c r="T12" s="57">
        <f>SUMIF($B5:$B11,"&lt;&gt;0",T5:T11)</f>
        <v>0</v>
      </c>
      <c r="U12" s="100">
        <f>SUMIF($B5:$B11,"&lt;&gt;0",U5:U11)</f>
        <v>0</v>
      </c>
      <c r="V12" s="100">
        <f>SUMIF($B5:$B11,"&lt;&gt;0",V5:V11)</f>
        <v>0</v>
      </c>
      <c r="W12" s="1"/>
      <c r="X12" s="3"/>
      <c r="Y12" s="280" t="s">
        <v>150</v>
      </c>
      <c r="Z12" s="281"/>
      <c r="AA12" s="281"/>
      <c r="AB12" s="45">
        <f>AE21</f>
        <v>0</v>
      </c>
      <c r="AC12" s="85"/>
      <c r="AD12" s="280" t="s">
        <v>153</v>
      </c>
      <c r="AE12" s="281"/>
      <c r="AF12" s="84">
        <f>AE39</f>
        <v>0</v>
      </c>
      <c r="AH12" s="4"/>
      <c r="AI12" s="35"/>
      <c r="AJ12" s="22" t="s">
        <v>33</v>
      </c>
      <c r="AK12" s="94">
        <f>SUM(AK5:AK11)</f>
        <v>0</v>
      </c>
      <c r="AL12" s="94">
        <f t="shared" ref="AL12:AN12" si="5">SUM(AL5:AL11)</f>
        <v>0</v>
      </c>
      <c r="AM12" s="94">
        <f t="shared" si="5"/>
        <v>0</v>
      </c>
      <c r="AN12" s="94">
        <f t="shared" si="5"/>
        <v>0</v>
      </c>
      <c r="AO12" s="133"/>
    </row>
    <row r="13" spans="1:42" ht="13.5" thickBot="1">
      <c r="S13" s="3"/>
      <c r="T13" s="18"/>
      <c r="U13" s="18"/>
      <c r="V13" s="18"/>
      <c r="W13" s="18"/>
      <c r="Y13" s="280" t="s">
        <v>151</v>
      </c>
      <c r="Z13" s="281"/>
      <c r="AA13" s="281"/>
      <c r="AB13" s="84">
        <f>AE23</f>
        <v>0</v>
      </c>
      <c r="AC13" s="87"/>
      <c r="AD13" s="282" t="s">
        <v>104</v>
      </c>
      <c r="AE13" s="283"/>
      <c r="AF13" s="84">
        <f>AF47</f>
        <v>0</v>
      </c>
      <c r="AH13" s="4"/>
      <c r="AI13" s="35"/>
      <c r="AJ13" s="34"/>
      <c r="AK13" s="38"/>
      <c r="AL13" s="38"/>
      <c r="AM13" s="38"/>
      <c r="AN13" s="34"/>
      <c r="AO13" s="133"/>
    </row>
    <row r="14" spans="1:42" ht="14.25" thickTop="1" thickBot="1">
      <c r="A14" s="247" t="s">
        <v>22</v>
      </c>
      <c r="B14" s="247"/>
      <c r="C14" s="248" t="s">
        <v>175</v>
      </c>
      <c r="D14" s="249"/>
      <c r="E14" s="249"/>
      <c r="F14" s="249"/>
      <c r="G14" s="249"/>
      <c r="H14" s="250"/>
      <c r="I14" s="251" t="s">
        <v>174</v>
      </c>
      <c r="J14" s="252"/>
      <c r="K14" s="253" t="s">
        <v>95</v>
      </c>
      <c r="L14" s="254"/>
      <c r="M14" s="254"/>
      <c r="N14" s="254"/>
      <c r="O14" s="254"/>
      <c r="P14" s="254"/>
      <c r="Q14" s="254"/>
      <c r="R14" s="255"/>
      <c r="S14" s="1"/>
      <c r="T14" s="256" t="s">
        <v>105</v>
      </c>
      <c r="U14" s="257"/>
      <c r="V14" s="258"/>
      <c r="W14" s="1"/>
      <c r="X14" s="3"/>
      <c r="Y14" s="284" t="s">
        <v>232</v>
      </c>
      <c r="Z14" s="285"/>
      <c r="AA14" s="285"/>
      <c r="AB14" s="177">
        <f>SUM(AB10+AB11+AB12-AB13)</f>
        <v>0</v>
      </c>
      <c r="AC14" s="87"/>
      <c r="AD14" s="286" t="s">
        <v>154</v>
      </c>
      <c r="AE14" s="287"/>
      <c r="AF14" s="89">
        <f>(AF10+AF11)-(AF12+AF13)</f>
        <v>0</v>
      </c>
      <c r="AH14" s="4"/>
      <c r="AI14" s="35"/>
      <c r="AJ14" s="34"/>
      <c r="AK14" s="38"/>
      <c r="AL14" s="38"/>
      <c r="AM14" s="38"/>
      <c r="AN14" s="34"/>
      <c r="AO14" s="133"/>
    </row>
    <row r="15" spans="1:42" ht="14.25" thickTop="1" thickBot="1">
      <c r="A15" s="23" t="s">
        <v>24</v>
      </c>
      <c r="B15" s="24" t="s">
        <v>25</v>
      </c>
      <c r="C15" s="23" t="s">
        <v>226</v>
      </c>
      <c r="D15" s="23" t="s">
        <v>81</v>
      </c>
      <c r="E15" s="23" t="s">
        <v>82</v>
      </c>
      <c r="F15" s="23" t="s">
        <v>83</v>
      </c>
      <c r="G15" s="264" t="s">
        <v>87</v>
      </c>
      <c r="H15" s="267"/>
      <c r="I15" s="93" t="s">
        <v>94</v>
      </c>
      <c r="J15" s="92" t="s">
        <v>77</v>
      </c>
      <c r="K15" s="23" t="s">
        <v>173</v>
      </c>
      <c r="L15" s="130" t="s">
        <v>5</v>
      </c>
      <c r="M15" s="23" t="s">
        <v>7</v>
      </c>
      <c r="N15" s="23" t="s">
        <v>13</v>
      </c>
      <c r="O15" s="23" t="s">
        <v>11</v>
      </c>
      <c r="P15" s="23" t="s">
        <v>44</v>
      </c>
      <c r="Q15" s="264" t="s">
        <v>87</v>
      </c>
      <c r="R15" s="266"/>
      <c r="S15" s="1"/>
      <c r="T15" s="55" t="s">
        <v>78</v>
      </c>
      <c r="U15" s="98" t="s">
        <v>101</v>
      </c>
      <c r="V15" s="132" t="s">
        <v>104</v>
      </c>
      <c r="W15" s="3"/>
      <c r="X15" s="3"/>
      <c r="AG15" s="19"/>
      <c r="AI15" s="35"/>
      <c r="AJ15" s="23" t="s">
        <v>22</v>
      </c>
      <c r="AK15" s="264" t="s">
        <v>71</v>
      </c>
      <c r="AL15" s="265"/>
      <c r="AM15" s="265"/>
      <c r="AN15" s="266"/>
      <c r="AO15" s="133"/>
    </row>
    <row r="16" spans="1:42" ht="15.75" thickTop="1">
      <c r="A16" s="22" t="s">
        <v>26</v>
      </c>
      <c r="B16" s="25">
        <f>IF(B11&lt;&gt;0,IF(SUM(B11+1)&gt;$AE$7,0, SUM(B11+1)),0)</f>
        <v>45725</v>
      </c>
      <c r="C16" s="26"/>
      <c r="D16" s="48"/>
      <c r="E16" s="48"/>
      <c r="F16" s="48"/>
      <c r="G16" s="48"/>
      <c r="H16" s="48"/>
      <c r="I16" s="91"/>
      <c r="J16" s="51"/>
      <c r="K16" s="48"/>
      <c r="L16" s="48"/>
      <c r="M16" s="48"/>
      <c r="N16" s="48"/>
      <c r="O16" s="48"/>
      <c r="P16" s="48"/>
      <c r="Q16" s="48"/>
      <c r="R16" s="50"/>
      <c r="T16" s="56"/>
      <c r="U16" s="99"/>
      <c r="V16" s="97"/>
      <c r="X16" s="3"/>
      <c r="Y16" s="288" t="s">
        <v>0</v>
      </c>
      <c r="Z16" s="289"/>
      <c r="AA16" s="289"/>
      <c r="AB16" s="289"/>
      <c r="AC16" s="289"/>
      <c r="AD16" s="289"/>
      <c r="AE16" s="289"/>
      <c r="AF16" s="290"/>
      <c r="AI16" s="35"/>
      <c r="AJ16" s="23" t="s">
        <v>24</v>
      </c>
      <c r="AK16" s="23" t="s">
        <v>72</v>
      </c>
      <c r="AL16" s="23" t="s">
        <v>73</v>
      </c>
      <c r="AM16" s="23" t="s">
        <v>78</v>
      </c>
      <c r="AN16" s="23" t="s">
        <v>82</v>
      </c>
      <c r="AO16" s="133"/>
    </row>
    <row r="17" spans="1:41" ht="15" thickBot="1">
      <c r="A17" s="22" t="s">
        <v>27</v>
      </c>
      <c r="B17" s="25">
        <f t="shared" ref="B17:B22" si="6">IF(B16&lt;&gt;0,IF(SUM(B16+1)&gt;$AE$7,0, SUM(B16+1)),0)</f>
        <v>45726</v>
      </c>
      <c r="C17" s="26"/>
      <c r="D17" s="48"/>
      <c r="E17" s="48"/>
      <c r="F17" s="48"/>
      <c r="G17" s="48"/>
      <c r="H17" s="48"/>
      <c r="I17" s="91"/>
      <c r="J17" s="51"/>
      <c r="K17" s="48"/>
      <c r="L17" s="48"/>
      <c r="M17" s="48"/>
      <c r="N17" s="48"/>
      <c r="O17" s="48"/>
      <c r="P17" s="48"/>
      <c r="Q17" s="48"/>
      <c r="R17" s="50"/>
      <c r="T17" s="56"/>
      <c r="U17" s="99"/>
      <c r="V17" s="97"/>
      <c r="W17" s="3"/>
      <c r="X17" s="3"/>
      <c r="Y17" s="135" t="s">
        <v>80</v>
      </c>
      <c r="Z17" s="136" t="s">
        <v>1</v>
      </c>
      <c r="AA17" s="77"/>
      <c r="AB17" s="77"/>
      <c r="AC17" s="137"/>
      <c r="AD17" s="138" t="s">
        <v>2</v>
      </c>
      <c r="AE17" s="139" t="s">
        <v>3</v>
      </c>
      <c r="AF17" s="140" t="s">
        <v>84</v>
      </c>
      <c r="AG17" s="1"/>
      <c r="AI17" s="35"/>
      <c r="AJ17" s="22" t="s">
        <v>26</v>
      </c>
      <c r="AK17" s="27">
        <f t="shared" ref="AK17:AK23" si="7">I16</f>
        <v>0</v>
      </c>
      <c r="AL17" s="27">
        <f t="shared" ref="AL17:AL23" si="8">K16</f>
        <v>0</v>
      </c>
      <c r="AM17" s="27">
        <f t="shared" ref="AM17:AM23" si="9">IF($U$12&gt;0,T16,0)</f>
        <v>0</v>
      </c>
      <c r="AN17" s="27">
        <f t="shared" ref="AN17:AN23" si="10">IF(E16&gt;8,8,E16)</f>
        <v>0</v>
      </c>
      <c r="AO17" s="133"/>
    </row>
    <row r="18" spans="1:41" ht="15.75" thickTop="1">
      <c r="A18" s="22" t="s">
        <v>28</v>
      </c>
      <c r="B18" s="25">
        <f t="shared" si="6"/>
        <v>45727</v>
      </c>
      <c r="C18" s="26"/>
      <c r="D18" s="48"/>
      <c r="E18" s="48"/>
      <c r="F18" s="48"/>
      <c r="G18" s="48"/>
      <c r="H18" s="48"/>
      <c r="I18" s="91"/>
      <c r="J18" s="51"/>
      <c r="K18" s="48"/>
      <c r="L18" s="48"/>
      <c r="M18" s="48"/>
      <c r="N18" s="48"/>
      <c r="O18" s="48"/>
      <c r="P18" s="48"/>
      <c r="Q18" s="48"/>
      <c r="R18" s="50"/>
      <c r="T18" s="56"/>
      <c r="U18" s="99"/>
      <c r="V18" s="97"/>
      <c r="W18" s="3"/>
      <c r="X18" s="3"/>
      <c r="Y18" s="141" t="s">
        <v>40</v>
      </c>
      <c r="Z18" s="291" t="s">
        <v>18</v>
      </c>
      <c r="AA18" s="292"/>
      <c r="AB18" s="292"/>
      <c r="AC18" s="293"/>
      <c r="AD18" s="142" t="s">
        <v>81</v>
      </c>
      <c r="AE18" s="143">
        <f>IF($AE$5=10,D$12+D$23+D$34+D$45+D$56,0)</f>
        <v>0</v>
      </c>
      <c r="AF18" s="144">
        <f>AE18</f>
        <v>0</v>
      </c>
      <c r="AH18" s="19"/>
      <c r="AI18" s="35"/>
      <c r="AJ18" s="22" t="s">
        <v>27</v>
      </c>
      <c r="AK18" s="27">
        <f t="shared" si="7"/>
        <v>0</v>
      </c>
      <c r="AL18" s="27">
        <f t="shared" si="8"/>
        <v>0</v>
      </c>
      <c r="AM18" s="27">
        <f t="shared" si="9"/>
        <v>0</v>
      </c>
      <c r="AN18" s="27">
        <f t="shared" si="10"/>
        <v>0</v>
      </c>
      <c r="AO18" s="133"/>
    </row>
    <row r="19" spans="1:41" ht="15">
      <c r="A19" s="22" t="s">
        <v>29</v>
      </c>
      <c r="B19" s="25">
        <f t="shared" si="6"/>
        <v>45728</v>
      </c>
      <c r="C19" s="26"/>
      <c r="D19" s="48"/>
      <c r="E19" s="48"/>
      <c r="F19" s="48"/>
      <c r="G19" s="48"/>
      <c r="H19" s="48"/>
      <c r="I19" s="91"/>
      <c r="J19" s="51"/>
      <c r="K19" s="48"/>
      <c r="L19" s="48"/>
      <c r="M19" s="48"/>
      <c r="N19" s="48"/>
      <c r="O19" s="48"/>
      <c r="P19" s="48"/>
      <c r="Q19" s="48"/>
      <c r="R19" s="50"/>
      <c r="T19" s="56"/>
      <c r="U19" s="99"/>
      <c r="V19" s="97"/>
      <c r="W19" s="3"/>
      <c r="X19" s="3"/>
      <c r="Y19" s="145" t="s">
        <v>39</v>
      </c>
      <c r="Z19" s="297" t="s">
        <v>19</v>
      </c>
      <c r="AA19" s="298"/>
      <c r="AB19" s="298"/>
      <c r="AC19" s="299"/>
      <c r="AD19" s="146" t="s">
        <v>81</v>
      </c>
      <c r="AE19" s="147">
        <f>IF($AE$5=15,D$12+D$23+D$34+D$45+D$56,0)</f>
        <v>0</v>
      </c>
      <c r="AF19" s="148">
        <f>AE19</f>
        <v>0</v>
      </c>
      <c r="AI19" s="35"/>
      <c r="AJ19" s="22" t="s">
        <v>28</v>
      </c>
      <c r="AK19" s="27">
        <f t="shared" si="7"/>
        <v>0</v>
      </c>
      <c r="AL19" s="27">
        <f t="shared" si="8"/>
        <v>0</v>
      </c>
      <c r="AM19" s="27">
        <f t="shared" si="9"/>
        <v>0</v>
      </c>
      <c r="AN19" s="27">
        <f t="shared" si="10"/>
        <v>0</v>
      </c>
      <c r="AO19" s="133"/>
    </row>
    <row r="20" spans="1:41" ht="15.75" thickBot="1">
      <c r="A20" s="22" t="s">
        <v>30</v>
      </c>
      <c r="B20" s="25">
        <f t="shared" si="6"/>
        <v>45729</v>
      </c>
      <c r="C20" s="26"/>
      <c r="D20" s="48"/>
      <c r="E20" s="48"/>
      <c r="F20" s="48"/>
      <c r="G20" s="48"/>
      <c r="H20" s="48"/>
      <c r="I20" s="91"/>
      <c r="J20" s="51"/>
      <c r="K20" s="48"/>
      <c r="L20" s="48"/>
      <c r="M20" s="48"/>
      <c r="N20" s="48"/>
      <c r="O20" s="48"/>
      <c r="P20" s="48"/>
      <c r="Q20" s="48"/>
      <c r="R20" s="50"/>
      <c r="T20" s="56"/>
      <c r="U20" s="99"/>
      <c r="V20" s="97"/>
      <c r="W20" s="3"/>
      <c r="X20" s="3"/>
      <c r="Y20" s="149" t="s">
        <v>41</v>
      </c>
      <c r="Z20" s="300" t="s">
        <v>20</v>
      </c>
      <c r="AA20" s="301"/>
      <c r="AB20" s="301"/>
      <c r="AC20" s="302"/>
      <c r="AD20" s="150" t="s">
        <v>81</v>
      </c>
      <c r="AE20" s="151">
        <f>IF($AE$5=25,D$12+D$23+D$34+D$45+D$56,0)</f>
        <v>0</v>
      </c>
      <c r="AF20" s="152">
        <f>AE20</f>
        <v>0</v>
      </c>
      <c r="AH20" s="1"/>
      <c r="AI20" s="35"/>
      <c r="AJ20" s="22" t="s">
        <v>29</v>
      </c>
      <c r="AK20" s="27">
        <f t="shared" si="7"/>
        <v>0</v>
      </c>
      <c r="AL20" s="27">
        <f t="shared" si="8"/>
        <v>0</v>
      </c>
      <c r="AM20" s="27">
        <f t="shared" si="9"/>
        <v>0</v>
      </c>
      <c r="AN20" s="27">
        <f t="shared" si="10"/>
        <v>0</v>
      </c>
      <c r="AO20" s="133"/>
    </row>
    <row r="21" spans="1:41" ht="15.75" thickTop="1">
      <c r="A21" s="22" t="s">
        <v>31</v>
      </c>
      <c r="B21" s="25">
        <f t="shared" si="6"/>
        <v>45730</v>
      </c>
      <c r="C21" s="26"/>
      <c r="D21" s="48"/>
      <c r="E21" s="48"/>
      <c r="F21" s="48"/>
      <c r="G21" s="48"/>
      <c r="H21" s="48"/>
      <c r="I21" s="91"/>
      <c r="J21" s="51"/>
      <c r="K21" s="48"/>
      <c r="L21" s="48"/>
      <c r="M21" s="48"/>
      <c r="N21" s="48"/>
      <c r="O21" s="48"/>
      <c r="P21" s="48"/>
      <c r="Q21" s="48"/>
      <c r="R21" s="50"/>
      <c r="T21" s="56"/>
      <c r="U21" s="99"/>
      <c r="V21" s="97"/>
      <c r="W21" s="3"/>
      <c r="X21" s="3"/>
      <c r="Y21" s="184" t="s">
        <v>37</v>
      </c>
      <c r="Z21" s="291" t="s">
        <v>17</v>
      </c>
      <c r="AA21" s="292"/>
      <c r="AB21" s="292"/>
      <c r="AC21" s="293"/>
      <c r="AD21" s="142" t="s">
        <v>94</v>
      </c>
      <c r="AE21" s="143">
        <f>IF(SUM(C12+D12+E12)&lt;=40,AK12+AN12,AN12)+
IF(SUM(C23+D23+E23)&lt;=40,AK24+AN24,AN24)+
IF(SUM(C34+D34+E34)&lt;=40,AK36+AN36,AN36)+
IF(SUM(C45+D45+E45)&lt;=40,AK48+AN48,AN48)+
IF(SUM(C56+D56+E56)&lt;=40,AK60+AN60,AN60)</f>
        <v>0</v>
      </c>
      <c r="AF21" s="144">
        <f>AE21</f>
        <v>0</v>
      </c>
      <c r="AI21" s="35"/>
      <c r="AJ21" s="22" t="s">
        <v>30</v>
      </c>
      <c r="AK21" s="27">
        <f t="shared" si="7"/>
        <v>0</v>
      </c>
      <c r="AL21" s="27">
        <f t="shared" si="8"/>
        <v>0</v>
      </c>
      <c r="AM21" s="27">
        <f t="shared" si="9"/>
        <v>0</v>
      </c>
      <c r="AN21" s="27">
        <f t="shared" si="10"/>
        <v>0</v>
      </c>
      <c r="AO21" s="133"/>
    </row>
    <row r="22" spans="1:41" ht="15">
      <c r="A22" s="22" t="s">
        <v>32</v>
      </c>
      <c r="B22" s="25">
        <f t="shared" si="6"/>
        <v>45731</v>
      </c>
      <c r="C22" s="26"/>
      <c r="D22" s="48"/>
      <c r="E22" s="48"/>
      <c r="F22" s="48"/>
      <c r="G22" s="48"/>
      <c r="H22" s="48"/>
      <c r="I22" s="91"/>
      <c r="J22" s="51"/>
      <c r="K22" s="48"/>
      <c r="L22" s="48"/>
      <c r="M22" s="48"/>
      <c r="N22" s="48"/>
      <c r="O22" s="48"/>
      <c r="P22" s="48"/>
      <c r="Q22" s="48"/>
      <c r="R22" s="50"/>
      <c r="T22" s="56"/>
      <c r="U22" s="99"/>
      <c r="V22" s="97"/>
      <c r="W22" s="3"/>
      <c r="X22" s="1"/>
      <c r="Y22" s="187">
        <v>69</v>
      </c>
      <c r="Z22" s="297" t="s">
        <v>14</v>
      </c>
      <c r="AA22" s="298"/>
      <c r="AB22" s="298"/>
      <c r="AC22" s="299"/>
      <c r="AD22" s="146" t="s">
        <v>94</v>
      </c>
      <c r="AE22" s="147">
        <f>IF($C$12+$D$12+$E$12&gt;40,(AK12)*1.5,0)+
IF($C$23+$D$23+$E$23&gt;40,(AK24)*1.5,0)+
IF($C$34+$D$34+$E$34&gt;40,(AK36)*1.5,0)+
IF($C$45+$D$45+$E$45&gt;40,(AK48)*1.5,0)+
IF($C$56+$D$56+$E$56&gt;40,(AK60)*1.5,0)</f>
        <v>0</v>
      </c>
      <c r="AF22" s="148">
        <f>IF(AE22&gt;0,AE22/1.5,0)</f>
        <v>0</v>
      </c>
      <c r="AI22" s="35"/>
      <c r="AJ22" s="22" t="s">
        <v>31</v>
      </c>
      <c r="AK22" s="27">
        <f t="shared" si="7"/>
        <v>0</v>
      </c>
      <c r="AL22" s="27">
        <f t="shared" si="8"/>
        <v>0</v>
      </c>
      <c r="AM22" s="27">
        <f t="shared" si="9"/>
        <v>0</v>
      </c>
      <c r="AN22" s="27">
        <f t="shared" si="10"/>
        <v>0</v>
      </c>
      <c r="AO22" s="133"/>
    </row>
    <row r="23" spans="1:41" ht="15">
      <c r="A23" s="30" t="s">
        <v>33</v>
      </c>
      <c r="B23" s="21"/>
      <c r="C23" s="29">
        <f>SUMIF($B16:$B22,"&lt;&gt;0",C16:C22)</f>
        <v>0</v>
      </c>
      <c r="D23" s="29">
        <f t="shared" ref="D23:Q23" si="11">SUMIF($B16:$B22,"&lt;&gt;0",D16:D22)</f>
        <v>0</v>
      </c>
      <c r="E23" s="29">
        <f t="shared" si="11"/>
        <v>0</v>
      </c>
      <c r="F23" s="29">
        <f t="shared" si="11"/>
        <v>0</v>
      </c>
      <c r="G23" s="29"/>
      <c r="H23" s="29"/>
      <c r="I23" s="47">
        <f t="shared" si="11"/>
        <v>0</v>
      </c>
      <c r="J23" s="47">
        <f t="shared" si="11"/>
        <v>0</v>
      </c>
      <c r="K23" s="29">
        <f t="shared" si="11"/>
        <v>0</v>
      </c>
      <c r="L23" s="29">
        <f t="shared" si="11"/>
        <v>0</v>
      </c>
      <c r="M23" s="29">
        <f t="shared" si="11"/>
        <v>0</v>
      </c>
      <c r="N23" s="29">
        <f t="shared" si="11"/>
        <v>0</v>
      </c>
      <c r="O23" s="29">
        <f t="shared" si="11"/>
        <v>0</v>
      </c>
      <c r="P23" s="29">
        <f t="shared" si="11"/>
        <v>0</v>
      </c>
      <c r="Q23" s="29">
        <f t="shared" si="11"/>
        <v>0</v>
      </c>
      <c r="R23" s="29"/>
      <c r="T23" s="57">
        <f>SUMIF($B16:$B22,"&lt;&gt;0",T16:T22)</f>
        <v>0</v>
      </c>
      <c r="U23" s="100">
        <f>SUMIF($B16:$B22,"&lt;&gt;0",U16:U22)</f>
        <v>0</v>
      </c>
      <c r="V23" s="100">
        <f>SUMIF($B16:$B22,"&lt;&gt;0",V16:V22)</f>
        <v>0</v>
      </c>
      <c r="W23" s="3"/>
      <c r="Y23" s="153" t="s">
        <v>52</v>
      </c>
      <c r="Z23" s="297" t="s">
        <v>50</v>
      </c>
      <c r="AA23" s="298"/>
      <c r="AB23" s="298"/>
      <c r="AC23" s="299"/>
      <c r="AD23" s="146" t="s">
        <v>173</v>
      </c>
      <c r="AE23" s="154">
        <f>AL12+AL24+AL36+AL48+AL60</f>
        <v>0</v>
      </c>
      <c r="AF23" s="148">
        <f>AE23</f>
        <v>0</v>
      </c>
      <c r="AI23" s="35"/>
      <c r="AJ23" s="22" t="s">
        <v>32</v>
      </c>
      <c r="AK23" s="27">
        <f t="shared" si="7"/>
        <v>0</v>
      </c>
      <c r="AL23" s="27">
        <f t="shared" si="8"/>
        <v>0</v>
      </c>
      <c r="AM23" s="27">
        <f t="shared" si="9"/>
        <v>0</v>
      </c>
      <c r="AN23" s="27">
        <f t="shared" si="10"/>
        <v>0</v>
      </c>
      <c r="AO23" s="133"/>
    </row>
    <row r="24" spans="1:41" ht="15.75" thickBot="1">
      <c r="T24" s="1"/>
      <c r="U24" s="1"/>
      <c r="V24" s="1"/>
      <c r="W24" s="3"/>
      <c r="Y24" s="155">
        <v>75</v>
      </c>
      <c r="Z24" s="294" t="s">
        <v>43</v>
      </c>
      <c r="AA24" s="295"/>
      <c r="AB24" s="295"/>
      <c r="AC24" s="296"/>
      <c r="AD24" s="156"/>
      <c r="AE24" s="156"/>
      <c r="AF24" s="157"/>
      <c r="AI24" s="35"/>
      <c r="AJ24" s="22" t="s">
        <v>33</v>
      </c>
      <c r="AK24" s="94">
        <f>SUM(AK17:AK23)</f>
        <v>0</v>
      </c>
      <c r="AL24" s="94">
        <f t="shared" ref="AL24:AN24" si="12">SUM(AL17:AL23)</f>
        <v>0</v>
      </c>
      <c r="AM24" s="94">
        <f t="shared" si="12"/>
        <v>0</v>
      </c>
      <c r="AN24" s="94">
        <f t="shared" si="12"/>
        <v>0</v>
      </c>
      <c r="AO24" s="133"/>
    </row>
    <row r="25" spans="1:41" ht="16.5" thickTop="1" thickBot="1">
      <c r="A25" s="247" t="s">
        <v>23</v>
      </c>
      <c r="B25" s="247"/>
      <c r="C25" s="248" t="s">
        <v>175</v>
      </c>
      <c r="D25" s="249"/>
      <c r="E25" s="249"/>
      <c r="F25" s="249"/>
      <c r="G25" s="249"/>
      <c r="H25" s="250"/>
      <c r="I25" s="251" t="s">
        <v>174</v>
      </c>
      <c r="J25" s="252"/>
      <c r="K25" s="253" t="s">
        <v>95</v>
      </c>
      <c r="L25" s="254"/>
      <c r="M25" s="254"/>
      <c r="N25" s="254"/>
      <c r="O25" s="254"/>
      <c r="P25" s="254"/>
      <c r="Q25" s="254"/>
      <c r="R25" s="255"/>
      <c r="T25" s="256" t="s">
        <v>105</v>
      </c>
      <c r="U25" s="257"/>
      <c r="V25" s="258"/>
      <c r="W25" s="1"/>
      <c r="Y25" s="158" t="s">
        <v>67</v>
      </c>
      <c r="Z25" s="303" t="s">
        <v>86</v>
      </c>
      <c r="AA25" s="304"/>
      <c r="AB25" s="304"/>
      <c r="AC25" s="305"/>
      <c r="AD25" s="159" t="s">
        <v>82</v>
      </c>
      <c r="AE25" s="160">
        <f>SUM($E$12+E23+E34+E45+E56)</f>
        <v>0</v>
      </c>
      <c r="AF25" s="161">
        <f>AE25</f>
        <v>0</v>
      </c>
      <c r="AI25" s="35"/>
      <c r="AJ25" s="34"/>
      <c r="AK25" s="34"/>
      <c r="AL25" s="34"/>
      <c r="AM25" s="34"/>
      <c r="AN25" s="34"/>
      <c r="AO25" s="133"/>
    </row>
    <row r="26" spans="1:41" ht="15.75" thickTop="1">
      <c r="A26" s="23" t="s">
        <v>24</v>
      </c>
      <c r="B26" s="24" t="s">
        <v>25</v>
      </c>
      <c r="C26" s="23" t="s">
        <v>226</v>
      </c>
      <c r="D26" s="23" t="s">
        <v>81</v>
      </c>
      <c r="E26" s="23" t="s">
        <v>82</v>
      </c>
      <c r="F26" s="23" t="s">
        <v>83</v>
      </c>
      <c r="G26" s="264" t="s">
        <v>87</v>
      </c>
      <c r="H26" s="267"/>
      <c r="I26" s="93" t="s">
        <v>94</v>
      </c>
      <c r="J26" s="92" t="s">
        <v>77</v>
      </c>
      <c r="K26" s="23" t="s">
        <v>173</v>
      </c>
      <c r="L26" s="130" t="s">
        <v>5</v>
      </c>
      <c r="M26" s="23" t="s">
        <v>7</v>
      </c>
      <c r="N26" s="23" t="s">
        <v>13</v>
      </c>
      <c r="O26" s="23" t="s">
        <v>11</v>
      </c>
      <c r="P26" s="23" t="s">
        <v>44</v>
      </c>
      <c r="Q26" s="264" t="s">
        <v>87</v>
      </c>
      <c r="R26" s="266"/>
      <c r="S26" s="1"/>
      <c r="T26" s="55" t="s">
        <v>78</v>
      </c>
      <c r="U26" s="98" t="s">
        <v>101</v>
      </c>
      <c r="V26" s="132" t="s">
        <v>104</v>
      </c>
      <c r="Y26" s="162" t="s">
        <v>56</v>
      </c>
      <c r="Z26" s="291" t="s">
        <v>53</v>
      </c>
      <c r="AA26" s="292"/>
      <c r="AB26" s="292"/>
      <c r="AC26" s="293"/>
      <c r="AD26" s="142" t="s">
        <v>83</v>
      </c>
      <c r="AE26" s="143">
        <f>IF($AF$5=94,F$12+F$23+F$34+F$45+F$56,0)</f>
        <v>0</v>
      </c>
      <c r="AF26" s="144">
        <f>AE26</f>
        <v>0</v>
      </c>
      <c r="AI26" s="35"/>
      <c r="AJ26" s="34"/>
      <c r="AK26" s="32"/>
      <c r="AL26" s="32"/>
      <c r="AM26" s="32"/>
      <c r="AN26" s="34"/>
      <c r="AO26" s="133"/>
    </row>
    <row r="27" spans="1:41" ht="15">
      <c r="A27" s="22" t="s">
        <v>26</v>
      </c>
      <c r="B27" s="25">
        <f>IF(B22&lt;&gt;0,IF(SUM(B22+1)&gt;$AE$7,0, SUM(B22+1)),0)</f>
        <v>45732</v>
      </c>
      <c r="C27" s="26"/>
      <c r="D27" s="48"/>
      <c r="E27" s="48"/>
      <c r="F27" s="48"/>
      <c r="G27" s="48"/>
      <c r="H27" s="48"/>
      <c r="I27" s="91"/>
      <c r="J27" s="51"/>
      <c r="K27" s="48"/>
      <c r="L27" s="48"/>
      <c r="M27" s="48"/>
      <c r="N27" s="48"/>
      <c r="O27" s="48"/>
      <c r="P27" s="48"/>
      <c r="Q27" s="48"/>
      <c r="R27" s="50"/>
      <c r="T27" s="56"/>
      <c r="U27" s="99"/>
      <c r="V27" s="97"/>
      <c r="Y27" s="163" t="s">
        <v>57</v>
      </c>
      <c r="Z27" s="297" t="s">
        <v>54</v>
      </c>
      <c r="AA27" s="298"/>
      <c r="AB27" s="298"/>
      <c r="AC27" s="299"/>
      <c r="AD27" s="146" t="s">
        <v>83</v>
      </c>
      <c r="AE27" s="147">
        <f>IF($AF$5=2,F$12+F$23+F$34+F$45+F$56,0)</f>
        <v>0</v>
      </c>
      <c r="AF27" s="148">
        <f>AE27</f>
        <v>0</v>
      </c>
      <c r="AI27" s="35"/>
      <c r="AJ27" s="23" t="s">
        <v>23</v>
      </c>
      <c r="AK27" s="264" t="s">
        <v>71</v>
      </c>
      <c r="AL27" s="265"/>
      <c r="AM27" s="265"/>
      <c r="AN27" s="266"/>
      <c r="AO27" s="133"/>
    </row>
    <row r="28" spans="1:41" ht="15">
      <c r="A28" s="22" t="s">
        <v>27</v>
      </c>
      <c r="B28" s="25">
        <f t="shared" ref="B28:B33" si="13">IF(B27&lt;&gt;0,IF(SUM(B27+1)&gt;$AE$7,0, SUM(B27+1)),0)</f>
        <v>45733</v>
      </c>
      <c r="C28" s="26"/>
      <c r="D28" s="48"/>
      <c r="E28" s="48"/>
      <c r="F28" s="48"/>
      <c r="G28" s="48"/>
      <c r="H28" s="48"/>
      <c r="I28" s="91"/>
      <c r="J28" s="51"/>
      <c r="K28" s="48"/>
      <c r="L28" s="48"/>
      <c r="M28" s="48"/>
      <c r="N28" s="48"/>
      <c r="O28" s="48"/>
      <c r="P28" s="48"/>
      <c r="Q28" s="48"/>
      <c r="R28" s="50"/>
      <c r="T28" s="56"/>
      <c r="U28" s="99"/>
      <c r="V28" s="97"/>
      <c r="Y28" s="163" t="s">
        <v>58</v>
      </c>
      <c r="Z28" s="297" t="s">
        <v>55</v>
      </c>
      <c r="AA28" s="298"/>
      <c r="AB28" s="298"/>
      <c r="AC28" s="299"/>
      <c r="AD28" s="146" t="s">
        <v>83</v>
      </c>
      <c r="AE28" s="147">
        <f>IF($AF$5=3,F$12+F$23+F$34+F$45+F$56,0)</f>
        <v>0</v>
      </c>
      <c r="AF28" s="148">
        <f>AE28</f>
        <v>0</v>
      </c>
      <c r="AI28" s="35"/>
      <c r="AJ28" s="23" t="s">
        <v>24</v>
      </c>
      <c r="AK28" s="23" t="s">
        <v>72</v>
      </c>
      <c r="AL28" s="23" t="s">
        <v>73</v>
      </c>
      <c r="AM28" s="23" t="s">
        <v>78</v>
      </c>
      <c r="AN28" s="23" t="s">
        <v>82</v>
      </c>
      <c r="AO28" s="133"/>
    </row>
    <row r="29" spans="1:41" ht="15">
      <c r="A29" s="22" t="s">
        <v>28</v>
      </c>
      <c r="B29" s="25">
        <f t="shared" si="13"/>
        <v>45734</v>
      </c>
      <c r="C29" s="26"/>
      <c r="D29" s="48"/>
      <c r="E29" s="48"/>
      <c r="F29" s="48"/>
      <c r="G29" s="48"/>
      <c r="H29" s="48"/>
      <c r="I29" s="91"/>
      <c r="J29" s="51"/>
      <c r="K29" s="48"/>
      <c r="L29" s="48"/>
      <c r="M29" s="48"/>
      <c r="N29" s="48"/>
      <c r="O29" s="48"/>
      <c r="P29" s="48"/>
      <c r="Q29" s="48"/>
      <c r="R29" s="50"/>
      <c r="T29" s="56"/>
      <c r="U29" s="99"/>
      <c r="V29" s="97"/>
      <c r="Y29" s="163" t="s">
        <v>59</v>
      </c>
      <c r="Z29" s="297" t="s">
        <v>64</v>
      </c>
      <c r="AA29" s="298"/>
      <c r="AB29" s="298"/>
      <c r="AC29" s="299"/>
      <c r="AD29" s="146" t="s">
        <v>92</v>
      </c>
      <c r="AE29" s="147">
        <f>SUMIFS(G:G,H:H,"CB 1.5",B:B,"&lt;&gt;0")*1.5</f>
        <v>0</v>
      </c>
      <c r="AF29" s="148">
        <f>AE29/1.5</f>
        <v>0</v>
      </c>
      <c r="AI29" s="35"/>
      <c r="AJ29" s="22" t="s">
        <v>26</v>
      </c>
      <c r="AK29" s="27">
        <f t="shared" ref="AK29:AK35" si="14">I27</f>
        <v>0</v>
      </c>
      <c r="AL29" s="27">
        <f t="shared" ref="AL29:AL35" si="15">K27</f>
        <v>0</v>
      </c>
      <c r="AM29" s="27">
        <f t="shared" ref="AM29:AM35" si="16">IF($U$12&gt;0,T27,0)</f>
        <v>0</v>
      </c>
      <c r="AN29" s="27">
        <f t="shared" ref="AN29:AN35" si="17">IF(E27&gt;8,8,E27)</f>
        <v>0</v>
      </c>
      <c r="AO29" s="133"/>
    </row>
    <row r="30" spans="1:41" ht="15.75" thickBot="1">
      <c r="A30" s="22" t="s">
        <v>29</v>
      </c>
      <c r="B30" s="25">
        <f t="shared" si="13"/>
        <v>45735</v>
      </c>
      <c r="C30" s="26"/>
      <c r="D30" s="48"/>
      <c r="E30" s="48"/>
      <c r="F30" s="48"/>
      <c r="G30" s="48"/>
      <c r="H30" s="48"/>
      <c r="I30" s="91"/>
      <c r="J30" s="51"/>
      <c r="K30" s="48"/>
      <c r="L30" s="48"/>
      <c r="M30" s="48"/>
      <c r="N30" s="48"/>
      <c r="O30" s="48"/>
      <c r="P30" s="48"/>
      <c r="Q30" s="48"/>
      <c r="R30" s="50"/>
      <c r="T30" s="56"/>
      <c r="U30" s="99"/>
      <c r="V30" s="97"/>
      <c r="Y30" s="164" t="s">
        <v>63</v>
      </c>
      <c r="Z30" s="300" t="s">
        <v>65</v>
      </c>
      <c r="AA30" s="301"/>
      <c r="AB30" s="301"/>
      <c r="AC30" s="302"/>
      <c r="AD30" s="150" t="s">
        <v>93</v>
      </c>
      <c r="AE30" s="151">
        <f>SUMIFS(G:G,H:H,"CB 1.0",B:B,"&lt;&gt;0")</f>
        <v>0</v>
      </c>
      <c r="AF30" s="152">
        <f>AE30</f>
        <v>0</v>
      </c>
      <c r="AI30" s="35"/>
      <c r="AJ30" s="22" t="s">
        <v>27</v>
      </c>
      <c r="AK30" s="27">
        <f t="shared" si="14"/>
        <v>0</v>
      </c>
      <c r="AL30" s="27">
        <f t="shared" si="15"/>
        <v>0</v>
      </c>
      <c r="AM30" s="27">
        <f t="shared" si="16"/>
        <v>0</v>
      </c>
      <c r="AN30" s="27">
        <f t="shared" si="17"/>
        <v>0</v>
      </c>
      <c r="AO30" s="133"/>
    </row>
    <row r="31" spans="1:41" ht="15.75" thickTop="1">
      <c r="A31" s="22" t="s">
        <v>30</v>
      </c>
      <c r="B31" s="25">
        <f t="shared" si="13"/>
        <v>45736</v>
      </c>
      <c r="C31" s="26"/>
      <c r="D31" s="48"/>
      <c r="E31" s="48"/>
      <c r="F31" s="48"/>
      <c r="G31" s="48"/>
      <c r="H31" s="48"/>
      <c r="I31" s="91"/>
      <c r="J31" s="51"/>
      <c r="K31" s="48"/>
      <c r="L31" s="48"/>
      <c r="M31" s="48"/>
      <c r="N31" s="48"/>
      <c r="O31" s="48"/>
      <c r="P31" s="48"/>
      <c r="Q31" s="48"/>
      <c r="R31" s="50"/>
      <c r="T31" s="56"/>
      <c r="U31" s="99"/>
      <c r="V31" s="97"/>
      <c r="Y31" s="165" t="s">
        <v>45</v>
      </c>
      <c r="Z31" s="291" t="s">
        <v>47</v>
      </c>
      <c r="AA31" s="292"/>
      <c r="AB31" s="292"/>
      <c r="AC31" s="293"/>
      <c r="AD31" s="142" t="s">
        <v>49</v>
      </c>
      <c r="AE31" s="143">
        <f>IF(SUM(C12,D12,E12)&lt;=(40),J12)+
IF(SUM(C23,D23,E23)&lt;=40,J23)+
IF(SUM(C34,D34,E34)&lt;=40,J34)+
IF(SUM(C45,D45,E45)&lt;=40,J45)+
IF(SUM(C56,D56,E56)&lt;=40,J56)</f>
        <v>0</v>
      </c>
      <c r="AF31" s="144">
        <f>AE31</f>
        <v>0</v>
      </c>
      <c r="AI31" s="35"/>
      <c r="AJ31" s="22" t="s">
        <v>28</v>
      </c>
      <c r="AK31" s="27">
        <f t="shared" si="14"/>
        <v>0</v>
      </c>
      <c r="AL31" s="27">
        <f t="shared" si="15"/>
        <v>0</v>
      </c>
      <c r="AM31" s="27">
        <f t="shared" si="16"/>
        <v>0</v>
      </c>
      <c r="AN31" s="27">
        <f t="shared" si="17"/>
        <v>0</v>
      </c>
      <c r="AO31" s="133"/>
    </row>
    <row r="32" spans="1:41" ht="15.75" thickBot="1">
      <c r="A32" s="22" t="s">
        <v>31</v>
      </c>
      <c r="B32" s="25">
        <f t="shared" si="13"/>
        <v>45737</v>
      </c>
      <c r="C32" s="26"/>
      <c r="D32" s="48"/>
      <c r="E32" s="48"/>
      <c r="F32" s="48"/>
      <c r="G32" s="48"/>
      <c r="H32" s="48"/>
      <c r="I32" s="91"/>
      <c r="J32" s="51"/>
      <c r="K32" s="48"/>
      <c r="L32" s="48"/>
      <c r="M32" s="48"/>
      <c r="N32" s="48"/>
      <c r="O32" s="48"/>
      <c r="P32" s="48"/>
      <c r="Q32" s="48"/>
      <c r="R32" s="50"/>
      <c r="T32" s="56"/>
      <c r="U32" s="99"/>
      <c r="V32" s="97"/>
      <c r="Y32" s="166" t="s">
        <v>46</v>
      </c>
      <c r="Z32" s="300" t="s">
        <v>48</v>
      </c>
      <c r="AA32" s="301"/>
      <c r="AB32" s="301"/>
      <c r="AC32" s="302"/>
      <c r="AD32" s="167" t="s">
        <v>49</v>
      </c>
      <c r="AE32" s="151">
        <f>IF($C$12+$D$12+$E$12&gt;40,(J12)*1.5,0)+
IF($C$23+$D$23+$E$23&gt;40,(J23)*1.5,0)+
IF($C$34+$D$34+$E$34&gt;40,(J34)*1.5,0)+
IF($C$45+$D$45+$E$45&gt;40,(J45)*1.5,0)+
IF($C$56+$D$56+$E$56&gt;40,(J56)*1.5,0)</f>
        <v>0</v>
      </c>
      <c r="AF32" s="152">
        <f>AE32/1.5</f>
        <v>0</v>
      </c>
      <c r="AI32" s="35"/>
      <c r="AJ32" s="22" t="s">
        <v>29</v>
      </c>
      <c r="AK32" s="27">
        <f t="shared" si="14"/>
        <v>0</v>
      </c>
      <c r="AL32" s="27">
        <f t="shared" si="15"/>
        <v>0</v>
      </c>
      <c r="AM32" s="27">
        <f t="shared" si="16"/>
        <v>0</v>
      </c>
      <c r="AN32" s="27">
        <f t="shared" si="17"/>
        <v>0</v>
      </c>
      <c r="AO32" s="133"/>
    </row>
    <row r="33" spans="1:41" ht="15.75" thickTop="1">
      <c r="A33" s="22" t="s">
        <v>32</v>
      </c>
      <c r="B33" s="25">
        <f t="shared" si="13"/>
        <v>45738</v>
      </c>
      <c r="C33" s="26"/>
      <c r="D33" s="48"/>
      <c r="E33" s="48"/>
      <c r="F33" s="48"/>
      <c r="G33" s="48"/>
      <c r="H33" s="48"/>
      <c r="I33" s="91"/>
      <c r="J33" s="51"/>
      <c r="K33" s="48"/>
      <c r="L33" s="48"/>
      <c r="M33" s="48"/>
      <c r="N33" s="48"/>
      <c r="O33" s="48"/>
      <c r="P33" s="48"/>
      <c r="Q33" s="48"/>
      <c r="R33" s="50"/>
      <c r="T33" s="56"/>
      <c r="U33" s="99"/>
      <c r="V33" s="97"/>
      <c r="Y33" s="141">
        <v>167</v>
      </c>
      <c r="Z33" s="291" t="s">
        <v>8</v>
      </c>
      <c r="AA33" s="292"/>
      <c r="AB33" s="292"/>
      <c r="AC33" s="293"/>
      <c r="AD33" s="142" t="s">
        <v>9</v>
      </c>
      <c r="AE33" s="143">
        <f>SUMIFS(Q:Q,R:R,"M",B:B,"&lt;&gt;0")</f>
        <v>0</v>
      </c>
      <c r="AF33" s="144">
        <f t="shared" ref="AF33:AF47" si="18">AE33</f>
        <v>0</v>
      </c>
      <c r="AI33" s="35"/>
      <c r="AJ33" s="22" t="s">
        <v>30</v>
      </c>
      <c r="AK33" s="27">
        <f t="shared" si="14"/>
        <v>0</v>
      </c>
      <c r="AL33" s="27">
        <f t="shared" si="15"/>
        <v>0</v>
      </c>
      <c r="AM33" s="27">
        <f t="shared" si="16"/>
        <v>0</v>
      </c>
      <c r="AN33" s="27">
        <f t="shared" si="17"/>
        <v>0</v>
      </c>
      <c r="AO33" s="133"/>
    </row>
    <row r="34" spans="1:41" ht="15">
      <c r="A34" s="30" t="s">
        <v>33</v>
      </c>
      <c r="B34" s="21"/>
      <c r="C34" s="29">
        <f>SUMIF($B27:$B33,"&lt;&gt;0",C27:C33)</f>
        <v>0</v>
      </c>
      <c r="D34" s="29">
        <f t="shared" ref="D34:Q34" si="19">SUMIF($B27:$B33,"&lt;&gt;0",D27:D33)</f>
        <v>0</v>
      </c>
      <c r="E34" s="29">
        <f t="shared" si="19"/>
        <v>0</v>
      </c>
      <c r="F34" s="29">
        <f t="shared" si="19"/>
        <v>0</v>
      </c>
      <c r="G34" s="29"/>
      <c r="H34" s="29"/>
      <c r="I34" s="47">
        <f t="shared" si="19"/>
        <v>0</v>
      </c>
      <c r="J34" s="47">
        <f t="shared" si="19"/>
        <v>0</v>
      </c>
      <c r="K34" s="29">
        <f t="shared" si="19"/>
        <v>0</v>
      </c>
      <c r="L34" s="29">
        <f t="shared" si="19"/>
        <v>0</v>
      </c>
      <c r="M34" s="29">
        <f t="shared" si="19"/>
        <v>0</v>
      </c>
      <c r="N34" s="29">
        <f t="shared" si="19"/>
        <v>0</v>
      </c>
      <c r="O34" s="29">
        <f t="shared" si="19"/>
        <v>0</v>
      </c>
      <c r="P34" s="29">
        <f t="shared" si="19"/>
        <v>0</v>
      </c>
      <c r="Q34" s="29">
        <f t="shared" si="19"/>
        <v>0</v>
      </c>
      <c r="R34" s="29"/>
      <c r="T34" s="57">
        <f>SUMIF($B27:$B33,"&lt;&gt;0",T27:T33)</f>
        <v>0</v>
      </c>
      <c r="U34" s="100">
        <f>SUMIF($B27:$B33,"&lt;&gt;0",U27:U33)</f>
        <v>0</v>
      </c>
      <c r="V34" s="100">
        <f>SUMIF($B27:$B33,"&lt;&gt;0",V27:V33)</f>
        <v>0</v>
      </c>
      <c r="Y34" s="145">
        <v>170</v>
      </c>
      <c r="Z34" s="297" t="s">
        <v>4</v>
      </c>
      <c r="AA34" s="298"/>
      <c r="AB34" s="298"/>
      <c r="AC34" s="299"/>
      <c r="AD34" s="146" t="s">
        <v>5</v>
      </c>
      <c r="AE34" s="147">
        <f>SUM(L12,L23,L34,L45,L56)</f>
        <v>0</v>
      </c>
      <c r="AF34" s="148">
        <f t="shared" si="18"/>
        <v>0</v>
      </c>
      <c r="AI34" s="35"/>
      <c r="AJ34" s="22" t="s">
        <v>31</v>
      </c>
      <c r="AK34" s="27">
        <f t="shared" si="14"/>
        <v>0</v>
      </c>
      <c r="AL34" s="27">
        <f t="shared" si="15"/>
        <v>0</v>
      </c>
      <c r="AM34" s="27">
        <f t="shared" si="16"/>
        <v>0</v>
      </c>
      <c r="AN34" s="27">
        <f t="shared" si="17"/>
        <v>0</v>
      </c>
      <c r="AO34" s="133"/>
    </row>
    <row r="35" spans="1:41" ht="15.75" thickBot="1">
      <c r="Y35" s="145">
        <v>180</v>
      </c>
      <c r="Z35" s="297" t="s">
        <v>6</v>
      </c>
      <c r="AA35" s="298"/>
      <c r="AB35" s="298"/>
      <c r="AC35" s="299"/>
      <c r="AD35" s="146" t="s">
        <v>7</v>
      </c>
      <c r="AE35" s="147">
        <f>SUM(M12,M23,M34,M45,M56)</f>
        <v>0</v>
      </c>
      <c r="AF35" s="148">
        <f t="shared" si="18"/>
        <v>0</v>
      </c>
      <c r="AI35" s="35"/>
      <c r="AJ35" s="22" t="s">
        <v>32</v>
      </c>
      <c r="AK35" s="27">
        <f t="shared" si="14"/>
        <v>0</v>
      </c>
      <c r="AL35" s="27">
        <f t="shared" si="15"/>
        <v>0</v>
      </c>
      <c r="AM35" s="27">
        <f t="shared" si="16"/>
        <v>0</v>
      </c>
      <c r="AN35" s="27">
        <f t="shared" si="17"/>
        <v>0</v>
      </c>
      <c r="AO35" s="133"/>
    </row>
    <row r="36" spans="1:41" ht="15.75" thickTop="1">
      <c r="A36" s="247" t="s">
        <v>34</v>
      </c>
      <c r="B36" s="247"/>
      <c r="C36" s="248" t="s">
        <v>175</v>
      </c>
      <c r="D36" s="249"/>
      <c r="E36" s="249"/>
      <c r="F36" s="249"/>
      <c r="G36" s="249"/>
      <c r="H36" s="250"/>
      <c r="I36" s="251" t="s">
        <v>174</v>
      </c>
      <c r="J36" s="252"/>
      <c r="K36" s="253" t="s">
        <v>95</v>
      </c>
      <c r="L36" s="254"/>
      <c r="M36" s="254"/>
      <c r="N36" s="254"/>
      <c r="O36" s="254"/>
      <c r="P36" s="254"/>
      <c r="Q36" s="254"/>
      <c r="R36" s="255"/>
      <c r="T36" s="256" t="s">
        <v>105</v>
      </c>
      <c r="U36" s="257"/>
      <c r="V36" s="258"/>
      <c r="Y36" s="168">
        <v>181</v>
      </c>
      <c r="Z36" s="297" t="s">
        <v>228</v>
      </c>
      <c r="AA36" s="298"/>
      <c r="AB36" s="298"/>
      <c r="AC36" s="299"/>
      <c r="AD36" s="169" t="s">
        <v>217</v>
      </c>
      <c r="AE36" s="147">
        <f>SUMIFS(Q:Q,R:R,"P181",B:B,"&lt;&gt;0")</f>
        <v>0</v>
      </c>
      <c r="AF36" s="148">
        <f>AE36</f>
        <v>0</v>
      </c>
      <c r="AI36" s="35"/>
      <c r="AJ36" s="22" t="s">
        <v>33</v>
      </c>
      <c r="AK36" s="94">
        <f>SUM(AK29:AK35)</f>
        <v>0</v>
      </c>
      <c r="AL36" s="94">
        <f t="shared" ref="AL36:AN36" si="20">SUM(AL29:AL35)</f>
        <v>0</v>
      </c>
      <c r="AM36" s="94">
        <f t="shared" si="20"/>
        <v>0</v>
      </c>
      <c r="AN36" s="94">
        <f t="shared" si="20"/>
        <v>0</v>
      </c>
      <c r="AO36" s="133"/>
    </row>
    <row r="37" spans="1:41" ht="15.75" thickBot="1">
      <c r="A37" s="23" t="s">
        <v>24</v>
      </c>
      <c r="B37" s="24" t="s">
        <v>25</v>
      </c>
      <c r="C37" s="23" t="s">
        <v>226</v>
      </c>
      <c r="D37" s="23" t="s">
        <v>81</v>
      </c>
      <c r="E37" s="23" t="s">
        <v>82</v>
      </c>
      <c r="F37" s="23" t="s">
        <v>83</v>
      </c>
      <c r="G37" s="264" t="s">
        <v>87</v>
      </c>
      <c r="H37" s="267"/>
      <c r="I37" s="93" t="s">
        <v>94</v>
      </c>
      <c r="J37" s="92" t="s">
        <v>77</v>
      </c>
      <c r="K37" s="23" t="s">
        <v>173</v>
      </c>
      <c r="L37" s="130" t="s">
        <v>5</v>
      </c>
      <c r="M37" s="23" t="s">
        <v>7</v>
      </c>
      <c r="N37" s="23" t="s">
        <v>13</v>
      </c>
      <c r="O37" s="23" t="s">
        <v>11</v>
      </c>
      <c r="P37" s="23" t="s">
        <v>44</v>
      </c>
      <c r="Q37" s="264" t="s">
        <v>87</v>
      </c>
      <c r="R37" s="266"/>
      <c r="S37" s="1"/>
      <c r="T37" s="55" t="s">
        <v>78</v>
      </c>
      <c r="U37" s="98" t="s">
        <v>101</v>
      </c>
      <c r="V37" s="132" t="s">
        <v>104</v>
      </c>
      <c r="Y37" s="170">
        <v>182</v>
      </c>
      <c r="Z37" s="300" t="s">
        <v>223</v>
      </c>
      <c r="AA37" s="301"/>
      <c r="AB37" s="301"/>
      <c r="AC37" s="302"/>
      <c r="AD37" s="167" t="s">
        <v>218</v>
      </c>
      <c r="AE37" s="151">
        <f>SUMIFS(Q:Q,R:R,"P182",B:B,"&lt;&gt;0")</f>
        <v>0</v>
      </c>
      <c r="AF37" s="152">
        <f>AE37</f>
        <v>0</v>
      </c>
      <c r="AI37" s="35"/>
      <c r="AJ37" s="34"/>
      <c r="AK37" s="34"/>
      <c r="AL37" s="34"/>
      <c r="AM37" s="34"/>
      <c r="AN37" s="34"/>
      <c r="AO37" s="133"/>
    </row>
    <row r="38" spans="1:41" ht="15.75" thickTop="1">
      <c r="A38" s="22" t="s">
        <v>26</v>
      </c>
      <c r="B38" s="25">
        <f>IF(B33&lt;&gt;0,IF(SUM(B33+1)&gt;$AE$7,0, SUM(B33+1)),0)</f>
        <v>45739</v>
      </c>
      <c r="C38" s="26"/>
      <c r="D38" s="48"/>
      <c r="E38" s="48"/>
      <c r="F38" s="48"/>
      <c r="G38" s="48"/>
      <c r="H38" s="48"/>
      <c r="I38" s="91"/>
      <c r="J38" s="51"/>
      <c r="K38" s="48"/>
      <c r="L38" s="48"/>
      <c r="M38" s="48"/>
      <c r="N38" s="48"/>
      <c r="O38" s="48"/>
      <c r="P38" s="48"/>
      <c r="Q38" s="48"/>
      <c r="R38" s="50"/>
      <c r="T38" s="56"/>
      <c r="U38" s="99"/>
      <c r="V38" s="97"/>
      <c r="Y38" s="171">
        <v>185</v>
      </c>
      <c r="Z38" s="291" t="s">
        <v>102</v>
      </c>
      <c r="AA38" s="292"/>
      <c r="AB38" s="292"/>
      <c r="AC38" s="293"/>
      <c r="AD38" s="172" t="s">
        <v>101</v>
      </c>
      <c r="AE38" s="143">
        <f>SUM(U12+U23+U34+U45+U56)</f>
        <v>0</v>
      </c>
      <c r="AF38" s="144">
        <f>AE38</f>
        <v>0</v>
      </c>
      <c r="AI38" s="35"/>
      <c r="AJ38" s="34"/>
      <c r="AK38" s="32"/>
      <c r="AL38" s="32"/>
      <c r="AM38" s="32"/>
      <c r="AN38" s="34"/>
      <c r="AO38" s="133"/>
    </row>
    <row r="39" spans="1:41" ht="15.75" thickBot="1">
      <c r="A39" s="22" t="s">
        <v>27</v>
      </c>
      <c r="B39" s="25">
        <f t="shared" ref="B39:B44" si="21">IF(B38&lt;&gt;0,IF(SUM(B38+1)&gt;$AE$7,0, SUM(B38+1)),0)</f>
        <v>45740</v>
      </c>
      <c r="C39" s="26"/>
      <c r="D39" s="48"/>
      <c r="E39" s="48"/>
      <c r="F39" s="48"/>
      <c r="G39" s="48"/>
      <c r="H39" s="48"/>
      <c r="I39" s="91"/>
      <c r="J39" s="51"/>
      <c r="K39" s="48"/>
      <c r="L39" s="48"/>
      <c r="M39" s="48"/>
      <c r="N39" s="48"/>
      <c r="O39" s="48"/>
      <c r="P39" s="48"/>
      <c r="Q39" s="48"/>
      <c r="R39" s="50"/>
      <c r="T39" s="56"/>
      <c r="U39" s="99"/>
      <c r="V39" s="97"/>
      <c r="Y39" s="170">
        <v>186</v>
      </c>
      <c r="Z39" s="300" t="s">
        <v>96</v>
      </c>
      <c r="AA39" s="301"/>
      <c r="AB39" s="301"/>
      <c r="AC39" s="302"/>
      <c r="AD39" s="167" t="s">
        <v>78</v>
      </c>
      <c r="AE39" s="151">
        <f>SUM(T12+T23+T34+T45+T56)</f>
        <v>0</v>
      </c>
      <c r="AF39" s="152">
        <f>AE39</f>
        <v>0</v>
      </c>
      <c r="AI39" s="35"/>
      <c r="AJ39" s="23" t="s">
        <v>34</v>
      </c>
      <c r="AK39" s="264" t="s">
        <v>71</v>
      </c>
      <c r="AL39" s="265"/>
      <c r="AM39" s="265"/>
      <c r="AN39" s="266"/>
      <c r="AO39" s="133"/>
    </row>
    <row r="40" spans="1:41" ht="15.75" thickTop="1">
      <c r="A40" s="22" t="s">
        <v>28</v>
      </c>
      <c r="B40" s="25">
        <f t="shared" si="21"/>
        <v>45741</v>
      </c>
      <c r="C40" s="26"/>
      <c r="D40" s="48"/>
      <c r="E40" s="48"/>
      <c r="F40" s="48"/>
      <c r="G40" s="48"/>
      <c r="H40" s="48"/>
      <c r="I40" s="91"/>
      <c r="J40" s="51"/>
      <c r="K40" s="48"/>
      <c r="L40" s="48"/>
      <c r="M40" s="48"/>
      <c r="N40" s="48"/>
      <c r="O40" s="48"/>
      <c r="P40" s="48"/>
      <c r="Q40" s="48"/>
      <c r="R40" s="50"/>
      <c r="T40" s="56"/>
      <c r="U40" s="99"/>
      <c r="V40" s="97"/>
      <c r="Y40" s="171">
        <v>194</v>
      </c>
      <c r="Z40" s="291" t="s">
        <v>227</v>
      </c>
      <c r="AA40" s="292"/>
      <c r="AB40" s="292"/>
      <c r="AC40" s="293"/>
      <c r="AD40" s="172" t="s">
        <v>209</v>
      </c>
      <c r="AE40" s="143">
        <f>SUMIFS(Q:Q,R:R,"SALB",B:B,"&lt;&gt;0")</f>
        <v>0</v>
      </c>
      <c r="AF40" s="144">
        <f>AE40</f>
        <v>0</v>
      </c>
      <c r="AI40" s="35"/>
      <c r="AJ40" s="23" t="s">
        <v>24</v>
      </c>
      <c r="AK40" s="23" t="s">
        <v>72</v>
      </c>
      <c r="AL40" s="23" t="s">
        <v>73</v>
      </c>
      <c r="AM40" s="23" t="s">
        <v>78</v>
      </c>
      <c r="AN40" s="23" t="s">
        <v>82</v>
      </c>
      <c r="AO40" s="133"/>
    </row>
    <row r="41" spans="1:41" ht="15">
      <c r="A41" s="22" t="s">
        <v>29</v>
      </c>
      <c r="B41" s="25">
        <f t="shared" si="21"/>
        <v>45742</v>
      </c>
      <c r="C41" s="26"/>
      <c r="D41" s="48"/>
      <c r="E41" s="48"/>
      <c r="F41" s="48"/>
      <c r="G41" s="48"/>
      <c r="H41" s="48"/>
      <c r="I41" s="91"/>
      <c r="J41" s="51"/>
      <c r="K41" s="48"/>
      <c r="L41" s="48"/>
      <c r="M41" s="48"/>
      <c r="N41" s="48"/>
      <c r="O41" s="48"/>
      <c r="P41" s="48"/>
      <c r="Q41" s="48"/>
      <c r="R41" s="50"/>
      <c r="T41" s="56"/>
      <c r="U41" s="99"/>
      <c r="V41" s="97"/>
      <c r="Y41" s="145">
        <v>195</v>
      </c>
      <c r="Z41" s="297" t="s">
        <v>10</v>
      </c>
      <c r="AA41" s="298"/>
      <c r="AB41" s="298"/>
      <c r="AC41" s="299"/>
      <c r="AD41" s="169" t="s">
        <v>11</v>
      </c>
      <c r="AE41" s="147">
        <f>SUM(O12,O23,O34,O45,O56)</f>
        <v>0</v>
      </c>
      <c r="AF41" s="148">
        <f t="shared" si="18"/>
        <v>0</v>
      </c>
      <c r="AI41" s="35"/>
      <c r="AJ41" s="22" t="s">
        <v>26</v>
      </c>
      <c r="AK41" s="27">
        <f t="shared" ref="AK41:AK47" si="22">I38</f>
        <v>0</v>
      </c>
      <c r="AL41" s="27">
        <f t="shared" ref="AL41:AL47" si="23">K38</f>
        <v>0</v>
      </c>
      <c r="AM41" s="27">
        <f t="shared" ref="AM41:AM47" si="24">IF($U$12&gt;0,T38,0)</f>
        <v>0</v>
      </c>
      <c r="AN41" s="27">
        <f t="shared" ref="AN41:AN47" si="25">IF(E38&gt;8,8,E38)</f>
        <v>0</v>
      </c>
      <c r="AO41" s="133"/>
    </row>
    <row r="42" spans="1:41" ht="15">
      <c r="A42" s="22" t="s">
        <v>30</v>
      </c>
      <c r="B42" s="25">
        <f t="shared" si="21"/>
        <v>45743</v>
      </c>
      <c r="C42" s="26"/>
      <c r="D42" s="48"/>
      <c r="E42" s="48"/>
      <c r="F42" s="48"/>
      <c r="G42" s="48"/>
      <c r="H42" s="48"/>
      <c r="I42" s="91"/>
      <c r="J42" s="51"/>
      <c r="K42" s="48"/>
      <c r="L42" s="48"/>
      <c r="M42" s="48"/>
      <c r="N42" s="48"/>
      <c r="O42" s="48"/>
      <c r="P42" s="48"/>
      <c r="Q42" s="48"/>
      <c r="R42" s="50"/>
      <c r="T42" s="56"/>
      <c r="U42" s="99"/>
      <c r="V42" s="97"/>
      <c r="Y42" s="168">
        <v>196</v>
      </c>
      <c r="Z42" s="297" t="s">
        <v>61</v>
      </c>
      <c r="AA42" s="298"/>
      <c r="AB42" s="298"/>
      <c r="AC42" s="299"/>
      <c r="AD42" s="169" t="s">
        <v>60</v>
      </c>
      <c r="AE42" s="147">
        <f>SUMIFS(Q:Q,R:R,"AL",B:B,"&lt;&gt;0")</f>
        <v>0</v>
      </c>
      <c r="AF42" s="148">
        <f t="shared" si="18"/>
        <v>0</v>
      </c>
      <c r="AI42" s="35"/>
      <c r="AJ42" s="22" t="s">
        <v>27</v>
      </c>
      <c r="AK42" s="27">
        <f t="shared" si="22"/>
        <v>0</v>
      </c>
      <c r="AL42" s="27">
        <f t="shared" si="23"/>
        <v>0</v>
      </c>
      <c r="AM42" s="27">
        <f t="shared" si="24"/>
        <v>0</v>
      </c>
      <c r="AN42" s="27">
        <f t="shared" si="25"/>
        <v>0</v>
      </c>
      <c r="AO42" s="133"/>
    </row>
    <row r="43" spans="1:41" ht="15">
      <c r="A43" s="22" t="s">
        <v>31</v>
      </c>
      <c r="B43" s="25">
        <f t="shared" si="21"/>
        <v>45744</v>
      </c>
      <c r="C43" s="26"/>
      <c r="D43" s="48"/>
      <c r="E43" s="48"/>
      <c r="F43" s="48"/>
      <c r="G43" s="48"/>
      <c r="H43" s="48"/>
      <c r="I43" s="91"/>
      <c r="J43" s="51"/>
      <c r="K43" s="48"/>
      <c r="L43" s="48"/>
      <c r="M43" s="48"/>
      <c r="N43" s="48"/>
      <c r="O43" s="48"/>
      <c r="P43" s="48"/>
      <c r="Q43" s="48"/>
      <c r="R43" s="50"/>
      <c r="T43" s="56"/>
      <c r="U43" s="99"/>
      <c r="V43" s="97"/>
      <c r="Y43" s="168">
        <v>197</v>
      </c>
      <c r="Z43" s="297" t="s">
        <v>205</v>
      </c>
      <c r="AA43" s="298"/>
      <c r="AB43" s="298"/>
      <c r="AC43" s="299"/>
      <c r="AD43" s="169" t="s">
        <v>204</v>
      </c>
      <c r="AE43" s="147">
        <f>SUMIFS(Q:Q,R:R,"DR",B:B,"&lt;&gt;0")</f>
        <v>0</v>
      </c>
      <c r="AF43" s="148">
        <f t="shared" si="18"/>
        <v>0</v>
      </c>
      <c r="AI43" s="35"/>
      <c r="AJ43" s="22" t="s">
        <v>28</v>
      </c>
      <c r="AK43" s="27">
        <f t="shared" si="22"/>
        <v>0</v>
      </c>
      <c r="AL43" s="27">
        <f t="shared" si="23"/>
        <v>0</v>
      </c>
      <c r="AM43" s="27">
        <f t="shared" si="24"/>
        <v>0</v>
      </c>
      <c r="AN43" s="27">
        <f t="shared" si="25"/>
        <v>0</v>
      </c>
      <c r="AO43" s="133"/>
    </row>
    <row r="44" spans="1:41" ht="15">
      <c r="A44" s="22" t="s">
        <v>32</v>
      </c>
      <c r="B44" s="25">
        <f t="shared" si="21"/>
        <v>45745</v>
      </c>
      <c r="C44" s="26"/>
      <c r="D44" s="48"/>
      <c r="E44" s="48"/>
      <c r="F44" s="48"/>
      <c r="G44" s="48"/>
      <c r="H44" s="48"/>
      <c r="I44" s="91"/>
      <c r="J44" s="51"/>
      <c r="K44" s="48"/>
      <c r="L44" s="48"/>
      <c r="M44" s="48"/>
      <c r="N44" s="48"/>
      <c r="O44" s="48"/>
      <c r="P44" s="48"/>
      <c r="Q44" s="48"/>
      <c r="R44" s="50"/>
      <c r="T44" s="56"/>
      <c r="U44" s="99"/>
      <c r="V44" s="97"/>
      <c r="Y44" s="188">
        <v>198</v>
      </c>
      <c r="Z44" s="297" t="s">
        <v>239</v>
      </c>
      <c r="AA44" s="298"/>
      <c r="AB44" s="298"/>
      <c r="AC44" s="299"/>
      <c r="AD44" s="189" t="s">
        <v>236</v>
      </c>
      <c r="AE44" s="147">
        <f>SUMIFS(Q:Q,R:R,"POBS",B:B,"&lt;&gt;0")</f>
        <v>0</v>
      </c>
      <c r="AF44" s="148">
        <f t="shared" si="18"/>
        <v>0</v>
      </c>
      <c r="AI44" s="35"/>
      <c r="AJ44" s="22" t="s">
        <v>29</v>
      </c>
      <c r="AK44" s="27">
        <f t="shared" si="22"/>
        <v>0</v>
      </c>
      <c r="AL44" s="27">
        <f t="shared" si="23"/>
        <v>0</v>
      </c>
      <c r="AM44" s="27">
        <f t="shared" si="24"/>
        <v>0</v>
      </c>
      <c r="AN44" s="27">
        <f t="shared" si="25"/>
        <v>0</v>
      </c>
      <c r="AO44" s="133"/>
    </row>
    <row r="45" spans="1:41" ht="15.75" thickBot="1">
      <c r="A45" s="190" t="s">
        <v>33</v>
      </c>
      <c r="B45" s="191"/>
      <c r="C45" s="192">
        <f>SUMIF($B38:$B44,"&lt;&gt;0",C38:C44)</f>
        <v>0</v>
      </c>
      <c r="D45" s="192">
        <f t="shared" ref="D45:Q45" si="26">SUMIF($B38:$B44,"&lt;&gt;0",D38:D44)</f>
        <v>0</v>
      </c>
      <c r="E45" s="192">
        <f t="shared" si="26"/>
        <v>0</v>
      </c>
      <c r="F45" s="192">
        <f t="shared" si="26"/>
        <v>0</v>
      </c>
      <c r="G45" s="192"/>
      <c r="H45" s="192"/>
      <c r="I45" s="193">
        <f t="shared" si="26"/>
        <v>0</v>
      </c>
      <c r="J45" s="193">
        <f t="shared" si="26"/>
        <v>0</v>
      </c>
      <c r="K45" s="192">
        <f t="shared" si="26"/>
        <v>0</v>
      </c>
      <c r="L45" s="192">
        <f t="shared" si="26"/>
        <v>0</v>
      </c>
      <c r="M45" s="192">
        <f t="shared" si="26"/>
        <v>0</v>
      </c>
      <c r="N45" s="192">
        <f t="shared" si="26"/>
        <v>0</v>
      </c>
      <c r="O45" s="192">
        <f t="shared" si="26"/>
        <v>0</v>
      </c>
      <c r="P45" s="192">
        <f t="shared" si="26"/>
        <v>0</v>
      </c>
      <c r="Q45" s="192">
        <f t="shared" si="26"/>
        <v>0</v>
      </c>
      <c r="R45" s="192"/>
      <c r="T45" s="194">
        <f>SUMIF($B38:$B44,"&lt;&gt;0",T38:T44)</f>
        <v>0</v>
      </c>
      <c r="U45" s="195">
        <f>SUMIF($B38:$B44,"&lt;&gt;0",U38:U44)</f>
        <v>0</v>
      </c>
      <c r="V45" s="195">
        <f>SUMIF($B38:$B44,"&lt;&gt;0",V38:V44)</f>
        <v>0</v>
      </c>
      <c r="Y45" s="170">
        <v>199</v>
      </c>
      <c r="Z45" s="300" t="s">
        <v>12</v>
      </c>
      <c r="AA45" s="301"/>
      <c r="AB45" s="301"/>
      <c r="AC45" s="302"/>
      <c r="AD45" s="167" t="s">
        <v>13</v>
      </c>
      <c r="AE45" s="151">
        <f>SUM(N12,N23,N34,N45,N56)</f>
        <v>0</v>
      </c>
      <c r="AF45" s="152">
        <f t="shared" si="18"/>
        <v>0</v>
      </c>
      <c r="AI45" s="35"/>
      <c r="AJ45" s="22" t="s">
        <v>30</v>
      </c>
      <c r="AK45" s="27">
        <f t="shared" si="22"/>
        <v>0</v>
      </c>
      <c r="AL45" s="27">
        <f t="shared" si="23"/>
        <v>0</v>
      </c>
      <c r="AM45" s="27">
        <f t="shared" si="24"/>
        <v>0</v>
      </c>
      <c r="AN45" s="27">
        <f t="shared" si="25"/>
        <v>0</v>
      </c>
      <c r="AO45" s="133"/>
    </row>
    <row r="46" spans="1:41" ht="15.75" thickTop="1">
      <c r="Y46" s="185" t="s">
        <v>234</v>
      </c>
      <c r="Z46" s="291" t="s">
        <v>79</v>
      </c>
      <c r="AA46" s="292"/>
      <c r="AB46" s="292"/>
      <c r="AC46" s="293"/>
      <c r="AD46" s="173" t="s">
        <v>88</v>
      </c>
      <c r="AE46" s="174">
        <f>SUMIFS(Q:Q,R:R,"LW",B:B,"&lt;&gt;0")</f>
        <v>0</v>
      </c>
      <c r="AF46" s="175">
        <f t="shared" si="18"/>
        <v>0</v>
      </c>
      <c r="AI46" s="35"/>
      <c r="AJ46" s="22" t="s">
        <v>31</v>
      </c>
      <c r="AK46" s="27">
        <f t="shared" si="22"/>
        <v>0</v>
      </c>
      <c r="AL46" s="27">
        <f t="shared" si="23"/>
        <v>0</v>
      </c>
      <c r="AM46" s="27">
        <f t="shared" si="24"/>
        <v>0</v>
      </c>
      <c r="AN46" s="27">
        <f t="shared" si="25"/>
        <v>0</v>
      </c>
      <c r="AO46" s="133"/>
    </row>
    <row r="47" spans="1:41" ht="15.75" thickBot="1">
      <c r="A47" s="316"/>
      <c r="B47" s="316"/>
      <c r="C47" s="317"/>
      <c r="D47" s="317"/>
      <c r="E47" s="317"/>
      <c r="F47" s="317"/>
      <c r="G47" s="317"/>
      <c r="H47" s="317"/>
      <c r="I47" s="317"/>
      <c r="J47" s="317"/>
      <c r="K47" s="317"/>
      <c r="L47" s="317"/>
      <c r="M47" s="317"/>
      <c r="N47" s="317"/>
      <c r="O47" s="317"/>
      <c r="P47" s="317"/>
      <c r="Q47" s="317"/>
      <c r="R47" s="317"/>
      <c r="T47" s="317"/>
      <c r="U47" s="317"/>
      <c r="V47" s="317"/>
      <c r="Y47" s="186" t="s">
        <v>235</v>
      </c>
      <c r="Z47" s="300" t="s">
        <v>103</v>
      </c>
      <c r="AA47" s="301"/>
      <c r="AB47" s="301"/>
      <c r="AC47" s="302"/>
      <c r="AD47" s="167" t="s">
        <v>104</v>
      </c>
      <c r="AE47" s="176">
        <f>SUM(V12+V23+V34+V45+V56)</f>
        <v>0</v>
      </c>
      <c r="AF47" s="152">
        <f t="shared" si="18"/>
        <v>0</v>
      </c>
      <c r="AI47" s="35"/>
      <c r="AJ47" s="22" t="s">
        <v>32</v>
      </c>
      <c r="AK47" s="27">
        <f t="shared" si="22"/>
        <v>0</v>
      </c>
      <c r="AL47" s="27">
        <f t="shared" si="23"/>
        <v>0</v>
      </c>
      <c r="AM47" s="27">
        <f t="shared" si="24"/>
        <v>0</v>
      </c>
      <c r="AN47" s="27">
        <f t="shared" si="25"/>
        <v>0</v>
      </c>
      <c r="AO47" s="133"/>
    </row>
    <row r="48" spans="1:41" ht="14.25" thickTop="1" thickBot="1">
      <c r="A48" s="183"/>
      <c r="B48" s="180"/>
      <c r="C48" s="183"/>
      <c r="D48" s="183"/>
      <c r="E48" s="183"/>
      <c r="F48" s="183"/>
      <c r="G48" s="318"/>
      <c r="H48" s="318"/>
      <c r="I48" s="181"/>
      <c r="J48" s="181"/>
      <c r="K48" s="183"/>
      <c r="L48" s="183"/>
      <c r="M48" s="183"/>
      <c r="N48" s="183"/>
      <c r="O48" s="183"/>
      <c r="P48" s="183"/>
      <c r="Q48" s="318"/>
      <c r="R48" s="318"/>
      <c r="S48" s="1"/>
      <c r="T48" s="183"/>
      <c r="U48" s="183"/>
      <c r="V48" s="183"/>
      <c r="Y48" s="5"/>
      <c r="Z48" s="311"/>
      <c r="AA48" s="311"/>
      <c r="AE48" s="90">
        <f>SUM(AE18:AE47)</f>
        <v>0</v>
      </c>
      <c r="AF48" s="44">
        <f>SUM(AF18:AF47)</f>
        <v>0</v>
      </c>
      <c r="AI48" s="35"/>
      <c r="AJ48" s="22" t="s">
        <v>33</v>
      </c>
      <c r="AK48" s="94">
        <f>SUM(AK41:AK47)</f>
        <v>0</v>
      </c>
      <c r="AL48" s="94">
        <f t="shared" ref="AL48:AN48" si="27">SUM(AL41:AL47)</f>
        <v>0</v>
      </c>
      <c r="AM48" s="94">
        <f t="shared" si="27"/>
        <v>0</v>
      </c>
      <c r="AN48" s="94">
        <f t="shared" si="27"/>
        <v>0</v>
      </c>
      <c r="AO48" s="133"/>
    </row>
    <row r="49" spans="1:41" ht="13.5" thickTop="1">
      <c r="A49" s="1"/>
      <c r="B49" s="83"/>
      <c r="C49" s="95"/>
      <c r="D49" s="95"/>
      <c r="E49" s="95"/>
      <c r="F49" s="95"/>
      <c r="G49" s="95"/>
      <c r="H49" s="95"/>
      <c r="I49" s="95"/>
      <c r="J49" s="95"/>
      <c r="K49" s="95"/>
      <c r="L49" s="95"/>
      <c r="M49" s="95"/>
      <c r="N49" s="95"/>
      <c r="O49" s="95"/>
      <c r="P49" s="95"/>
      <c r="Q49" s="95"/>
      <c r="R49" s="96"/>
      <c r="T49" s="95"/>
      <c r="U49" s="95"/>
      <c r="V49" s="95"/>
      <c r="Y49" s="312" t="s">
        <v>229</v>
      </c>
      <c r="Z49" s="312"/>
      <c r="AA49" s="312"/>
      <c r="AB49" s="312"/>
      <c r="AC49" s="312"/>
      <c r="AD49" s="312"/>
      <c r="AE49" s="312"/>
      <c r="AF49" s="312"/>
      <c r="AI49" s="35"/>
      <c r="AJ49" s="34"/>
      <c r="AK49" s="34"/>
      <c r="AL49" s="34"/>
      <c r="AM49" s="34"/>
      <c r="AN49" s="34"/>
      <c r="AO49" s="133"/>
    </row>
    <row r="50" spans="1:41" ht="13.5" thickBot="1">
      <c r="A50" s="1"/>
      <c r="B50" s="83"/>
      <c r="C50" s="95"/>
      <c r="D50" s="95"/>
      <c r="E50" s="95"/>
      <c r="F50" s="95"/>
      <c r="G50" s="95"/>
      <c r="H50" s="95"/>
      <c r="I50" s="95"/>
      <c r="J50" s="95"/>
      <c r="K50" s="95"/>
      <c r="L50" s="95"/>
      <c r="M50" s="95"/>
      <c r="N50" s="95"/>
      <c r="O50" s="95"/>
      <c r="P50" s="95"/>
      <c r="Q50" s="95"/>
      <c r="R50" s="96"/>
      <c r="T50" s="95"/>
      <c r="U50" s="95"/>
      <c r="V50" s="95"/>
      <c r="AI50" s="35"/>
      <c r="AJ50" s="34"/>
      <c r="AK50" s="34"/>
      <c r="AL50" s="34"/>
      <c r="AM50" s="34"/>
      <c r="AN50" s="34"/>
      <c r="AO50" s="133"/>
    </row>
    <row r="51" spans="1:41" ht="13.5" thickTop="1">
      <c r="A51" s="1"/>
      <c r="B51" s="83"/>
      <c r="C51" s="95"/>
      <c r="D51" s="95"/>
      <c r="E51" s="95"/>
      <c r="F51" s="95"/>
      <c r="G51" s="95"/>
      <c r="H51" s="95"/>
      <c r="I51" s="95"/>
      <c r="J51" s="95"/>
      <c r="K51" s="95"/>
      <c r="L51" s="95"/>
      <c r="M51" s="95"/>
      <c r="N51" s="95"/>
      <c r="O51" s="95"/>
      <c r="P51" s="95"/>
      <c r="Q51" s="95"/>
      <c r="R51" s="96"/>
      <c r="T51" s="95"/>
      <c r="U51" s="95"/>
      <c r="V51" s="95"/>
      <c r="X51" s="81"/>
      <c r="Y51" s="8"/>
      <c r="Z51" s="8"/>
      <c r="AA51" s="8"/>
      <c r="AB51" s="8"/>
      <c r="AC51" s="8"/>
      <c r="AD51" s="8"/>
      <c r="AE51" s="8"/>
      <c r="AF51" s="8"/>
      <c r="AG51" s="9"/>
      <c r="AI51" s="35"/>
      <c r="AJ51" s="23" t="s">
        <v>35</v>
      </c>
      <c r="AK51" s="264" t="s">
        <v>71</v>
      </c>
      <c r="AL51" s="265"/>
      <c r="AM51" s="265"/>
      <c r="AN51" s="266"/>
      <c r="AO51" s="133"/>
    </row>
    <row r="52" spans="1:41">
      <c r="A52" s="1"/>
      <c r="B52" s="83"/>
      <c r="C52" s="95"/>
      <c r="D52" s="95"/>
      <c r="E52" s="95"/>
      <c r="F52" s="95"/>
      <c r="G52" s="95"/>
      <c r="H52" s="95"/>
      <c r="I52" s="95"/>
      <c r="J52" s="95"/>
      <c r="K52" s="95"/>
      <c r="L52" s="95"/>
      <c r="M52" s="95"/>
      <c r="N52" s="95"/>
      <c r="O52" s="95"/>
      <c r="P52" s="95"/>
      <c r="Q52" s="95"/>
      <c r="R52" s="96"/>
      <c r="T52" s="95"/>
      <c r="U52" s="95"/>
      <c r="V52" s="95"/>
      <c r="X52" s="10"/>
      <c r="Y52" s="315"/>
      <c r="Z52" s="315"/>
      <c r="AA52" s="315"/>
      <c r="AB52" s="315"/>
      <c r="AC52" s="315"/>
      <c r="AD52" s="315"/>
      <c r="AE52" s="315"/>
      <c r="AF52" s="315"/>
      <c r="AG52" s="11"/>
      <c r="AI52" s="35"/>
      <c r="AJ52" s="23" t="s">
        <v>24</v>
      </c>
      <c r="AK52" s="23" t="s">
        <v>72</v>
      </c>
      <c r="AL52" s="23" t="s">
        <v>73</v>
      </c>
      <c r="AM52" s="23" t="s">
        <v>78</v>
      </c>
      <c r="AN52" s="23" t="s">
        <v>82</v>
      </c>
      <c r="AO52" s="133"/>
    </row>
    <row r="53" spans="1:41" ht="12.75" customHeight="1">
      <c r="A53" s="1"/>
      <c r="B53" s="83"/>
      <c r="C53" s="95"/>
      <c r="D53" s="95"/>
      <c r="E53" s="95"/>
      <c r="F53" s="95"/>
      <c r="G53" s="95"/>
      <c r="H53" s="95"/>
      <c r="I53" s="95"/>
      <c r="J53" s="95"/>
      <c r="K53" s="95"/>
      <c r="L53" s="95"/>
      <c r="M53" s="95"/>
      <c r="N53" s="95"/>
      <c r="O53" s="95"/>
      <c r="P53" s="95"/>
      <c r="Q53" s="95"/>
      <c r="R53" s="96"/>
      <c r="T53" s="95"/>
      <c r="U53" s="95"/>
      <c r="V53" s="95"/>
      <c r="X53" s="10"/>
      <c r="Y53" s="2" t="s">
        <v>36</v>
      </c>
      <c r="AE53" s="2" t="s">
        <v>25</v>
      </c>
      <c r="AG53" s="11"/>
      <c r="AI53" s="35"/>
      <c r="AJ53" s="22" t="s">
        <v>26</v>
      </c>
      <c r="AK53" s="27">
        <f t="shared" ref="AK53:AK59" si="28">I49</f>
        <v>0</v>
      </c>
      <c r="AL53" s="27">
        <f t="shared" ref="AL53:AL59" si="29">K49</f>
        <v>0</v>
      </c>
      <c r="AM53" s="27">
        <f t="shared" ref="AM53:AM59" si="30">IF($U$12&gt;0,T49,0)</f>
        <v>0</v>
      </c>
      <c r="AN53" s="27">
        <f t="shared" ref="AN53:AN59" si="31">IF(E49&gt;8,8,E49)</f>
        <v>0</v>
      </c>
      <c r="AO53" s="133"/>
    </row>
    <row r="54" spans="1:41" ht="12.75" customHeight="1">
      <c r="A54" s="1"/>
      <c r="B54" s="83"/>
      <c r="C54" s="95"/>
      <c r="D54" s="95"/>
      <c r="E54" s="95"/>
      <c r="F54" s="95"/>
      <c r="G54" s="95"/>
      <c r="H54" s="95"/>
      <c r="I54" s="95"/>
      <c r="J54" s="95"/>
      <c r="K54" s="95"/>
      <c r="L54" s="95"/>
      <c r="M54" s="95"/>
      <c r="N54" s="95"/>
      <c r="O54" s="95"/>
      <c r="P54" s="95"/>
      <c r="Q54" s="95"/>
      <c r="R54" s="96"/>
      <c r="T54" s="95"/>
      <c r="U54" s="95"/>
      <c r="V54" s="95"/>
      <c r="X54" s="10"/>
      <c r="Y54" s="313" t="s">
        <v>75</v>
      </c>
      <c r="Z54" s="313"/>
      <c r="AA54" s="313"/>
      <c r="AB54" s="313"/>
      <c r="AC54" s="313"/>
      <c r="AD54" s="313"/>
      <c r="AE54" s="313"/>
      <c r="AF54" s="313"/>
      <c r="AG54" s="11"/>
      <c r="AI54" s="35"/>
      <c r="AJ54" s="22" t="s">
        <v>27</v>
      </c>
      <c r="AK54" s="27">
        <f t="shared" si="28"/>
        <v>0</v>
      </c>
      <c r="AL54" s="27">
        <f t="shared" si="29"/>
        <v>0</v>
      </c>
      <c r="AM54" s="27">
        <f t="shared" si="30"/>
        <v>0</v>
      </c>
      <c r="AN54" s="27">
        <f t="shared" si="31"/>
        <v>0</v>
      </c>
      <c r="AO54" s="133"/>
    </row>
    <row r="55" spans="1:41">
      <c r="A55" s="1"/>
      <c r="B55" s="83"/>
      <c r="C55" s="95"/>
      <c r="D55" s="95"/>
      <c r="E55" s="95"/>
      <c r="F55" s="95"/>
      <c r="G55" s="95"/>
      <c r="H55" s="95"/>
      <c r="I55" s="95"/>
      <c r="J55" s="95"/>
      <c r="K55" s="95"/>
      <c r="L55" s="95"/>
      <c r="M55" s="95"/>
      <c r="N55" s="95"/>
      <c r="O55" s="95"/>
      <c r="P55" s="95"/>
      <c r="Q55" s="95"/>
      <c r="R55" s="96"/>
      <c r="T55" s="95"/>
      <c r="U55" s="95"/>
      <c r="V55" s="95"/>
      <c r="X55" s="10"/>
      <c r="Y55" s="313"/>
      <c r="Z55" s="313"/>
      <c r="AA55" s="313"/>
      <c r="AB55" s="313"/>
      <c r="AC55" s="313"/>
      <c r="AD55" s="313"/>
      <c r="AE55" s="313"/>
      <c r="AF55" s="313"/>
      <c r="AG55" s="11"/>
      <c r="AI55" s="35"/>
      <c r="AJ55" s="22" t="s">
        <v>28</v>
      </c>
      <c r="AK55" s="27">
        <f t="shared" si="28"/>
        <v>0</v>
      </c>
      <c r="AL55" s="27">
        <f t="shared" si="29"/>
        <v>0</v>
      </c>
      <c r="AM55" s="27">
        <f t="shared" si="30"/>
        <v>0</v>
      </c>
      <c r="AN55" s="27">
        <f t="shared" si="31"/>
        <v>0</v>
      </c>
      <c r="AO55" s="133"/>
    </row>
    <row r="56" spans="1:41">
      <c r="A56" s="182"/>
      <c r="B56" s="4"/>
      <c r="C56" s="3"/>
      <c r="D56" s="3"/>
      <c r="E56" s="3"/>
      <c r="F56" s="3"/>
      <c r="G56" s="3"/>
      <c r="H56" s="3"/>
      <c r="I56" s="3"/>
      <c r="J56" s="3"/>
      <c r="K56" s="3"/>
      <c r="L56" s="3"/>
      <c r="M56" s="3"/>
      <c r="N56" s="3"/>
      <c r="O56" s="3"/>
      <c r="P56" s="3"/>
      <c r="Q56" s="3"/>
      <c r="R56" s="3"/>
      <c r="T56" s="3"/>
      <c r="U56" s="3"/>
      <c r="V56" s="3"/>
      <c r="X56" s="10"/>
      <c r="AG56" s="11"/>
      <c r="AI56" s="35"/>
      <c r="AJ56" s="22" t="s">
        <v>29</v>
      </c>
      <c r="AK56" s="27">
        <f t="shared" si="28"/>
        <v>0</v>
      </c>
      <c r="AL56" s="27">
        <f t="shared" si="29"/>
        <v>0</v>
      </c>
      <c r="AM56" s="27">
        <f t="shared" si="30"/>
        <v>0</v>
      </c>
      <c r="AN56" s="27">
        <f t="shared" si="31"/>
        <v>0</v>
      </c>
      <c r="AO56" s="133"/>
    </row>
    <row r="57" spans="1:41">
      <c r="X57" s="10"/>
      <c r="Y57" s="314"/>
      <c r="Z57" s="314"/>
      <c r="AA57" s="314"/>
      <c r="AB57" s="314"/>
      <c r="AC57" s="314"/>
      <c r="AD57" s="314"/>
      <c r="AE57" s="315"/>
      <c r="AF57" s="315"/>
      <c r="AG57" s="11"/>
      <c r="AI57" s="35"/>
      <c r="AJ57" s="22" t="s">
        <v>30</v>
      </c>
      <c r="AK57" s="27">
        <f t="shared" si="28"/>
        <v>0</v>
      </c>
      <c r="AL57" s="27">
        <f t="shared" si="29"/>
        <v>0</v>
      </c>
      <c r="AM57" s="27">
        <f t="shared" si="30"/>
        <v>0</v>
      </c>
      <c r="AN57" s="27">
        <f t="shared" si="31"/>
        <v>0</v>
      </c>
      <c r="AO57" s="133"/>
    </row>
    <row r="58" spans="1:41">
      <c r="A58" s="310" t="s">
        <v>42</v>
      </c>
      <c r="B58" s="310"/>
      <c r="C58" s="310"/>
      <c r="D58" s="310"/>
      <c r="E58" s="310"/>
      <c r="F58" s="310"/>
      <c r="G58" s="310"/>
      <c r="H58" s="310"/>
      <c r="I58" s="310"/>
      <c r="J58" s="310"/>
      <c r="K58" s="310"/>
      <c r="L58" s="310"/>
      <c r="M58" s="310"/>
      <c r="N58" s="310"/>
      <c r="O58" s="310"/>
      <c r="P58" s="310"/>
      <c r="Q58" s="310"/>
      <c r="R58" s="310"/>
      <c r="X58" s="10"/>
      <c r="Y58" s="1" t="s">
        <v>76</v>
      </c>
      <c r="Z58" s="1"/>
      <c r="AA58" s="1"/>
      <c r="AB58" s="1"/>
      <c r="AC58" s="1"/>
      <c r="AD58" s="1"/>
      <c r="AE58" s="2" t="s">
        <v>25</v>
      </c>
      <c r="AG58" s="11"/>
      <c r="AI58" s="35"/>
      <c r="AJ58" s="22" t="s">
        <v>31</v>
      </c>
      <c r="AK58" s="27">
        <f t="shared" si="28"/>
        <v>0</v>
      </c>
      <c r="AL58" s="27">
        <f t="shared" si="29"/>
        <v>0</v>
      </c>
      <c r="AM58" s="27">
        <f t="shared" si="30"/>
        <v>0</v>
      </c>
      <c r="AN58" s="27">
        <f t="shared" si="31"/>
        <v>0</v>
      </c>
      <c r="AO58" s="133"/>
    </row>
    <row r="59" spans="1:41" ht="13.5" thickBot="1">
      <c r="A59" s="306" t="s">
        <v>62</v>
      </c>
      <c r="B59" s="306"/>
      <c r="C59" s="306"/>
      <c r="D59" s="306"/>
      <c r="E59" s="306"/>
      <c r="F59" s="306"/>
      <c r="G59" s="306"/>
      <c r="H59" s="306"/>
      <c r="I59" s="306"/>
      <c r="J59" s="306"/>
      <c r="K59" s="306"/>
      <c r="L59" s="306"/>
      <c r="M59" s="306"/>
      <c r="N59" s="306"/>
      <c r="O59" s="306"/>
      <c r="P59" s="306"/>
      <c r="Q59" s="306"/>
      <c r="R59" s="306"/>
      <c r="X59" s="12"/>
      <c r="Y59" s="13"/>
      <c r="Z59" s="13"/>
      <c r="AA59" s="13"/>
      <c r="AB59" s="13"/>
      <c r="AC59" s="13"/>
      <c r="AD59" s="13"/>
      <c r="AE59" s="13"/>
      <c r="AF59" s="13"/>
      <c r="AG59" s="14"/>
      <c r="AI59" s="35"/>
      <c r="AJ59" s="22" t="s">
        <v>32</v>
      </c>
      <c r="AK59" s="27">
        <f t="shared" si="28"/>
        <v>0</v>
      </c>
      <c r="AL59" s="27">
        <f t="shared" si="29"/>
        <v>0</v>
      </c>
      <c r="AM59" s="27">
        <f t="shared" si="30"/>
        <v>0</v>
      </c>
      <c r="AN59" s="27">
        <f t="shared" si="31"/>
        <v>0</v>
      </c>
      <c r="AO59" s="133"/>
    </row>
    <row r="60" spans="1:41" ht="13.5" thickTop="1">
      <c r="A60" s="15"/>
      <c r="B60" s="2" t="s">
        <v>66</v>
      </c>
      <c r="E60" s="52"/>
      <c r="F60" s="80" t="s">
        <v>206</v>
      </c>
      <c r="G60" s="52"/>
      <c r="H60" s="52"/>
      <c r="I60" s="52"/>
      <c r="J60" s="52"/>
      <c r="AI60" s="35"/>
      <c r="AJ60" s="22" t="s">
        <v>33</v>
      </c>
      <c r="AK60" s="94">
        <f>SUM(AK53:AK59)</f>
        <v>0</v>
      </c>
      <c r="AL60" s="94">
        <f t="shared" ref="AL60:AN60" si="32">SUM(AL53:AL59)</f>
        <v>0</v>
      </c>
      <c r="AM60" s="94">
        <f t="shared" si="32"/>
        <v>0</v>
      </c>
      <c r="AN60" s="94">
        <f t="shared" si="32"/>
        <v>0</v>
      </c>
      <c r="AO60" s="133"/>
    </row>
    <row r="61" spans="1:41">
      <c r="AI61" s="35"/>
      <c r="AJ61" s="34"/>
      <c r="AK61" s="34"/>
      <c r="AL61" s="34"/>
      <c r="AM61" s="34"/>
      <c r="AN61" s="34"/>
      <c r="AO61" s="133"/>
    </row>
    <row r="62" spans="1:41" ht="12.75" customHeight="1">
      <c r="C62" s="307" t="s">
        <v>208</v>
      </c>
      <c r="D62" s="307"/>
      <c r="E62" s="307"/>
      <c r="F62" s="307"/>
      <c r="G62" s="307"/>
      <c r="H62" s="307"/>
      <c r="I62" s="307"/>
      <c r="J62" s="307"/>
      <c r="K62" s="307"/>
      <c r="L62" s="307"/>
      <c r="M62" s="307"/>
      <c r="N62" s="308"/>
      <c r="AI62" s="39"/>
      <c r="AJ62" s="40"/>
      <c r="AK62" s="40"/>
      <c r="AL62" s="40"/>
      <c r="AM62" s="40"/>
      <c r="AN62" s="40"/>
      <c r="AO62" s="134"/>
    </row>
    <row r="63" spans="1:41" ht="12.75" customHeight="1">
      <c r="C63" s="307"/>
      <c r="D63" s="307"/>
      <c r="E63" s="307"/>
      <c r="F63" s="307"/>
      <c r="G63" s="307"/>
      <c r="H63" s="307"/>
      <c r="I63" s="307"/>
      <c r="J63" s="307"/>
      <c r="K63" s="307"/>
      <c r="L63" s="307"/>
      <c r="M63" s="307"/>
      <c r="N63" s="309"/>
    </row>
  </sheetData>
  <sheetProtection sheet="1" formatColumns="0" selectLockedCells="1"/>
  <protectedRanges>
    <protectedRange sqref="C5:C11 C16:C22 C27:C33 C38:C44" name="Range1_2"/>
    <protectedRange sqref="Y3 Y5 AD3 AB7 AE7 AD5:AF5" name="Range1_1_1"/>
    <protectedRange sqref="AG10" name="Range1_2_1_1"/>
    <protectedRange sqref="AB10" name="Range1_3_2_1"/>
    <protectedRange sqref="AE24" name="Range1_3_1_1_1"/>
    <protectedRange sqref="C49:C55" name="Range1_3"/>
  </protectedRanges>
  <mergeCells count="106">
    <mergeCell ref="Z43:AC43"/>
    <mergeCell ref="A25:B25"/>
    <mergeCell ref="C25:H25"/>
    <mergeCell ref="I25:J25"/>
    <mergeCell ref="K25:R25"/>
    <mergeCell ref="T25:V25"/>
    <mergeCell ref="Z25:AC25"/>
    <mergeCell ref="AK51:AN51"/>
    <mergeCell ref="A58:R58"/>
    <mergeCell ref="Z46:AC46"/>
    <mergeCell ref="A36:B36"/>
    <mergeCell ref="C36:H36"/>
    <mergeCell ref="I36:J36"/>
    <mergeCell ref="K36:R36"/>
    <mergeCell ref="T36:V36"/>
    <mergeCell ref="Z36:AC36"/>
    <mergeCell ref="G37:H37"/>
    <mergeCell ref="Q37:R37"/>
    <mergeCell ref="Z37:AC37"/>
    <mergeCell ref="Z38:AC38"/>
    <mergeCell ref="Z39:AC39"/>
    <mergeCell ref="AK39:AN39"/>
    <mergeCell ref="Z40:AC40"/>
    <mergeCell ref="Z41:AC41"/>
    <mergeCell ref="Z42:AC42"/>
    <mergeCell ref="A14:B14"/>
    <mergeCell ref="C14:H14"/>
    <mergeCell ref="I14:J14"/>
    <mergeCell ref="K14:R14"/>
    <mergeCell ref="T14:V14"/>
    <mergeCell ref="Y14:AA14"/>
    <mergeCell ref="AD14:AE14"/>
    <mergeCell ref="G15:H15"/>
    <mergeCell ref="Q15:R15"/>
    <mergeCell ref="G26:H26"/>
    <mergeCell ref="Q26:R26"/>
    <mergeCell ref="Z26:AC26"/>
    <mergeCell ref="Z27:AC27"/>
    <mergeCell ref="A3:B3"/>
    <mergeCell ref="C3:H3"/>
    <mergeCell ref="I3:J3"/>
    <mergeCell ref="K3:R3"/>
    <mergeCell ref="T3:V3"/>
    <mergeCell ref="Y3:AB3"/>
    <mergeCell ref="AD3:AF3"/>
    <mergeCell ref="AK3:AN3"/>
    <mergeCell ref="G4:H4"/>
    <mergeCell ref="Q4:R4"/>
    <mergeCell ref="Y4:AB4"/>
    <mergeCell ref="A59:R59"/>
    <mergeCell ref="C62:M63"/>
    <mergeCell ref="N62:N63"/>
    <mergeCell ref="Z44:AC44"/>
    <mergeCell ref="Z45:AC45"/>
    <mergeCell ref="A47:B47"/>
    <mergeCell ref="C47:H47"/>
    <mergeCell ref="I47:J47"/>
    <mergeCell ref="K47:R47"/>
    <mergeCell ref="T47:V47"/>
    <mergeCell ref="G48:H48"/>
    <mergeCell ref="Q48:R48"/>
    <mergeCell ref="Z47:AC47"/>
    <mergeCell ref="Z48:AA48"/>
    <mergeCell ref="Y49:AF49"/>
    <mergeCell ref="Y52:AD52"/>
    <mergeCell ref="AE52:AF52"/>
    <mergeCell ref="Y54:AF55"/>
    <mergeCell ref="Y57:AD57"/>
    <mergeCell ref="AE57:AF57"/>
    <mergeCell ref="AK27:AN27"/>
    <mergeCell ref="Z28:AC28"/>
    <mergeCell ref="Z29:AC29"/>
    <mergeCell ref="Z30:AC30"/>
    <mergeCell ref="Z31:AC31"/>
    <mergeCell ref="Z32:AC32"/>
    <mergeCell ref="Z33:AC33"/>
    <mergeCell ref="Z34:AC34"/>
    <mergeCell ref="Z35:AC35"/>
    <mergeCell ref="AK15:AN15"/>
    <mergeCell ref="Y16:AF16"/>
    <mergeCell ref="Z18:AC18"/>
    <mergeCell ref="Z19:AC19"/>
    <mergeCell ref="Z20:AC20"/>
    <mergeCell ref="Z21:AC21"/>
    <mergeCell ref="Z22:AC22"/>
    <mergeCell ref="Z23:AC23"/>
    <mergeCell ref="Z24:AC24"/>
    <mergeCell ref="Y9:AB9"/>
    <mergeCell ref="AD9:AF9"/>
    <mergeCell ref="Y10:AA10"/>
    <mergeCell ref="AD10:AE10"/>
    <mergeCell ref="Y11:AA11"/>
    <mergeCell ref="AD11:AE11"/>
    <mergeCell ref="Y12:AA12"/>
    <mergeCell ref="AD12:AE12"/>
    <mergeCell ref="Y13:AA13"/>
    <mergeCell ref="AD13:AE13"/>
    <mergeCell ref="Y2:AB2"/>
    <mergeCell ref="AD2:AF2"/>
    <mergeCell ref="Y5:AB5"/>
    <mergeCell ref="Y6:Z6"/>
    <mergeCell ref="AB6:AC6"/>
    <mergeCell ref="AE6:AF6"/>
    <mergeCell ref="Y7:Z7"/>
    <mergeCell ref="AB7:AC7"/>
    <mergeCell ref="AE7:AF7"/>
  </mergeCells>
  <conditionalFormatting sqref="B5:B11 B16:B22 B27:B33 B38:B44">
    <cfRule type="cellIs" dxfId="93" priority="52" stopIfTrue="1" operator="equal">
      <formula>0</formula>
    </cfRule>
  </conditionalFormatting>
  <conditionalFormatting sqref="B49:B55">
    <cfRule type="cellIs" dxfId="92" priority="20" stopIfTrue="1" operator="equal">
      <formula>0</formula>
    </cfRule>
  </conditionalFormatting>
  <conditionalFormatting sqref="C12:Q12 C23:Q23 C34:Q34">
    <cfRule type="cellIs" dxfId="91" priority="1" stopIfTrue="1" operator="equal">
      <formula>0</formula>
    </cfRule>
  </conditionalFormatting>
  <conditionalFormatting sqref="C45:Q45">
    <cfRule type="cellIs" dxfId="90" priority="35" stopIfTrue="1" operator="equal">
      <formula>0</formula>
    </cfRule>
  </conditionalFormatting>
  <conditionalFormatting sqref="T12:V12">
    <cfRule type="cellIs" dxfId="89" priority="43" stopIfTrue="1" operator="equal">
      <formula>0</formula>
    </cfRule>
  </conditionalFormatting>
  <conditionalFormatting sqref="T23:V23">
    <cfRule type="cellIs" dxfId="88" priority="42" stopIfTrue="1" operator="equal">
      <formula>0</formula>
    </cfRule>
  </conditionalFormatting>
  <conditionalFormatting sqref="T34:V34">
    <cfRule type="cellIs" dxfId="87" priority="41" stopIfTrue="1" operator="equal">
      <formula>0</formula>
    </cfRule>
  </conditionalFormatting>
  <conditionalFormatting sqref="T45:V45">
    <cfRule type="cellIs" dxfId="86" priority="40" stopIfTrue="1" operator="equal">
      <formula>0</formula>
    </cfRule>
  </conditionalFormatting>
  <conditionalFormatting sqref="AB14">
    <cfRule type="cellIs" dxfId="85" priority="34" stopIfTrue="1" operator="lessThan">
      <formula>0</formula>
    </cfRule>
  </conditionalFormatting>
  <conditionalFormatting sqref="AE18:AF23 AE25:AF48">
    <cfRule type="cellIs" dxfId="84" priority="32" stopIfTrue="1" operator="equal">
      <formula>0</formula>
    </cfRule>
  </conditionalFormatting>
  <dataValidations count="5">
    <dataValidation allowBlank="1" showInputMessage="1" sqref="AB7" xr:uid="{E6B9FC87-115D-44C4-AE27-47DE6CDB56C4}"/>
    <dataValidation type="decimal" allowBlank="1" showInputMessage="1" showErrorMessage="1" sqref="AG10 AB10 AE24" xr:uid="{07317CEC-F3A0-4AAD-92D7-D510ECD11BCC}">
      <formula1>0</formula1>
      <formula2>300</formula2>
    </dataValidation>
    <dataValidation type="decimal" allowBlank="1" showInputMessage="1" showErrorMessage="1" sqref="AD5" xr:uid="{1E9B4B62-DD88-4DE1-9FD0-74ADF9494C9A}">
      <formula1>0</formula1>
      <formula2>2</formula2>
    </dataValidation>
    <dataValidation type="decimal" allowBlank="1" showInputMessage="1" showErrorMessage="1" errorTitle="Invalid Data Type" error="Please enter a number between 0 and 24." sqref="C16:C22 C38:C44 C27:C33 C5:C11 C49:C55" xr:uid="{0B15C472-58A1-49FB-B188-12322D694C4B}">
      <formula1>0</formula1>
      <formula2>24</formula2>
    </dataValidation>
    <dataValidation type="date" allowBlank="1" showInputMessage="1" sqref="AE7" xr:uid="{215DB68C-56AE-450E-91CF-76B5D7AFAAA2}">
      <formula1>1</formula1>
      <formula2>73050</formula2>
    </dataValidation>
  </dataValidations>
  <hyperlinks>
    <hyperlink ref="F60" r:id="rId1" display="http://web.uncg.edu/hrs/PolicyManuals/StaffManual/Section5/" xr:uid="{7088F971-E8C1-4931-B7F5-1C78FA492694}"/>
  </hyperlinks>
  <printOptions horizontalCentered="1" verticalCentered="1"/>
  <pageMargins left="0.7" right="0.7" top="0.75" bottom="0.75" header="0.3" footer="0.3"/>
  <pageSetup scale="54" orientation="landscape" r:id="rId2"/>
  <headerFooter>
    <oddHeader>&amp;CMonthly Time &amp; Leave Record 
For Non-Exempt Employees</oddHeader>
    <oddFooter>&amp;Lv. 1.0
r. 11/11/2024</oddFoot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F775520-662D-40CC-A3B5-1E20A0CFA28A}">
          <x14:formula1>
            <xm:f>Validation!$F$18:$F$21</xm:f>
          </x14:formula1>
          <xm:sqref>H5:H11 H16:H22 H27:H33 H38:H44 H49:H55</xm:sqref>
        </x14:dataValidation>
        <x14:dataValidation type="list" allowBlank="1" showInputMessage="1" showErrorMessage="1" xr:uid="{427FF92D-DB38-4772-B4D5-CA98A56EE8D6}">
          <x14:formula1>
            <xm:f>Validation!$B$18:$B$28</xm:f>
          </x14:formula1>
          <xm:sqref>R38:R44 R16:R22 R27:R33 R5:R11 R49:R55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41b82c6-eef6-44d3-9c3c-a5c7d8c22d42" xsi:nil="true"/>
    <lcf76f155ced4ddcb4097134ff3c332f xmlns="994cf2ff-4646-45d7-926e-3961051fff96">
      <Terms xmlns="http://schemas.microsoft.com/office/infopath/2007/PartnerControls"/>
    </lcf76f155ced4ddcb4097134ff3c332f>
    <_dlc_DocId xmlns="f41b82c6-eef6-44d3-9c3c-a5c7d8c22d42">P4JPHU6VZWR6-1305401017-54519</_dlc_DocId>
    <_dlc_DocIdUrl xmlns="f41b82c6-eef6-44d3-9c3c-a5c7d8c22d42">
      <Url>https://uncg.sharepoint.com/sites/dept-58401/_layouts/15/DocIdRedir.aspx?ID=P4JPHU6VZWR6-1305401017-54519</Url>
      <Description>P4JPHU6VZWR6-1305401017-54519</Description>
    </_dlc_DocIdUrl>
    <Department xmlns="994cf2ff-4646-45d7-926e-3961051fff9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8CBFB17D973114EB020BB77FC7A6AD7" ma:contentTypeVersion="16" ma:contentTypeDescription="Create a new document." ma:contentTypeScope="" ma:versionID="29a38ccd5823451c8338d43da56c2507">
  <xsd:schema xmlns:xsd="http://www.w3.org/2001/XMLSchema" xmlns:xs="http://www.w3.org/2001/XMLSchema" xmlns:p="http://schemas.microsoft.com/office/2006/metadata/properties" xmlns:ns2="f41b82c6-eef6-44d3-9c3c-a5c7d8c22d42" xmlns:ns3="994cf2ff-4646-45d7-926e-3961051fff96" targetNamespace="http://schemas.microsoft.com/office/2006/metadata/properties" ma:root="true" ma:fieldsID="f990cb66d7f3d80cae14443300dd6c10" ns2:_="" ns3:_="">
    <xsd:import namespace="f41b82c6-eef6-44d3-9c3c-a5c7d8c22d42"/>
    <xsd:import namespace="994cf2ff-4646-45d7-926e-3961051fff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Depart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1b82c6-eef6-44d3-9c3c-a5c7d8c22d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92ec661-03eb-464c-81f0-ca34ef0b8ed7}" ma:internalName="TaxCatchAll" ma:showField="CatchAllData" ma:web="f41b82c6-eef6-44d3-9c3c-a5c7d8c22d42">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4cf2ff-4646-45d7-926e-3961051fff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ac0a362-4c27-4c55-9ac0-8f38bd0dfc5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Department" ma:index="26" nillable="true" ma:displayName="Department" ma:format="Dropdown" ma:internalName="Depart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A9DC4-A55D-441B-833A-8A145D5825F8}">
  <ds:schemaRefs>
    <ds:schemaRef ds:uri="http://schemas.microsoft.com/sharepoint/events"/>
  </ds:schemaRefs>
</ds:datastoreItem>
</file>

<file path=customXml/itemProps2.xml><?xml version="1.0" encoding="utf-8"?>
<ds:datastoreItem xmlns:ds="http://schemas.openxmlformats.org/officeDocument/2006/customXml" ds:itemID="{4026DFD4-F3EB-4CA8-B202-8AE74B2B2452}">
  <ds:schemaRefs>
    <ds:schemaRef ds:uri="http://schemas.microsoft.com/sharepoint/v3/contenttype/forms"/>
  </ds:schemaRefs>
</ds:datastoreItem>
</file>

<file path=customXml/itemProps3.xml><?xml version="1.0" encoding="utf-8"?>
<ds:datastoreItem xmlns:ds="http://schemas.openxmlformats.org/officeDocument/2006/customXml" ds:itemID="{A7D84D8B-2C09-447D-A475-BCBFFEC35240}">
  <ds:schemaRefs>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994cf2ff-4646-45d7-926e-3961051fff96"/>
    <ds:schemaRef ds:uri="f41b82c6-eef6-44d3-9c3c-a5c7d8c22d42"/>
  </ds:schemaRefs>
</ds:datastoreItem>
</file>

<file path=customXml/itemProps4.xml><?xml version="1.0" encoding="utf-8"?>
<ds:datastoreItem xmlns:ds="http://schemas.openxmlformats.org/officeDocument/2006/customXml" ds:itemID="{B10D7283-D0AC-4C38-8C54-145A3A085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1b82c6-eef6-44d3-9c3c-a5c7d8c22d42"/>
    <ds:schemaRef ds:uri="994cf2ff-4646-45d7-926e-3961051fff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Validation</vt:lpstr>
      <vt:lpstr>Instructions</vt:lpstr>
      <vt:lpstr>Holidays</vt:lpstr>
      <vt:lpstr>Earn Codes</vt:lpstr>
      <vt:lpstr>Timesheet Setup</vt:lpstr>
      <vt:lpstr>January</vt:lpstr>
      <vt:lpstr>February</vt:lpstr>
      <vt:lpstr>March</vt:lpstr>
      <vt:lpstr>April</vt:lpstr>
      <vt:lpstr>May</vt:lpstr>
      <vt:lpstr>June</vt:lpstr>
      <vt:lpstr>July</vt:lpstr>
      <vt:lpstr>August</vt:lpstr>
      <vt:lpstr>September</vt:lpstr>
      <vt:lpstr>October</vt:lpstr>
      <vt:lpstr>November</vt:lpstr>
      <vt:lpstr>December</vt:lpstr>
      <vt:lpstr>April!Print_Area</vt:lpstr>
      <vt:lpstr>August!Print_Area</vt:lpstr>
      <vt:lpstr>December!Print_Area</vt:lpstr>
      <vt:lpstr>February!Print_Area</vt:lpstr>
      <vt:lpstr>Holidays!Print_Area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Company>UNCG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ddcarle2</dc:creator>
  <cp:lastModifiedBy>Sean Farrell (He/Him/His)</cp:lastModifiedBy>
  <cp:lastPrinted>2023-11-28T14:36:11Z</cp:lastPrinted>
  <dcterms:created xsi:type="dcterms:W3CDTF">2008-03-11T17:28:54Z</dcterms:created>
  <dcterms:modified xsi:type="dcterms:W3CDTF">2024-11-15T13:55:08Z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0x010100C8CBFB17D973114EB020BB77FC7A6AD7</vt:lpwstr>
  </property>
  <property fmtid="{D5CDD505-2E9C-101B-9397-08002B2CF9AE}" pid="3" name="Order">
    <vt:r8>9400</vt:r8>
  </property>
  <property fmtid="{D5CDD505-2E9C-101B-9397-08002B2CF9AE}" pid="4" name="_dlc_DocIdItemGuid">
    <vt:lpwstr>36af67fd-ded5-5241-b973-cc1decebbfe1</vt:lpwstr>
  </property>
  <property fmtid="{D5CDD505-2E9C-101B-9397-08002B2CF9AE}" pid="5" name="MediaServiceImageTags">
    <vt:lpwstr/>
  </property>
</Properties>
</file>