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wcwilson\Downloads\"/>
    </mc:Choice>
  </mc:AlternateContent>
  <xr:revisionPtr revIDLastSave="0" documentId="13_ncr:1_{4F022E48-CF15-403B-BB1B-048C06053D64}" xr6:coauthVersionLast="41" xr6:coauthVersionMax="43" xr10:uidLastSave="{00000000-0000-0000-0000-000000000000}"/>
  <bookViews>
    <workbookView xWindow="-120" yWindow="-120" windowWidth="29040" windowHeight="17640" tabRatio="622" firstSheet="1" activeTab="1" xr2:uid="{00000000-000D-0000-FFFF-FFFF00000000}"/>
  </bookViews>
  <sheets>
    <sheet name="Validation" sheetId="4" state="hidden" r:id="rId1"/>
    <sheet name="Instructions" sheetId="2" r:id="rId2"/>
    <sheet name="Holidays" sheetId="17" r:id="rId3"/>
    <sheet name="Earn Codes" sheetId="6" r:id="rId4"/>
    <sheet name="Timesheet Setup" sheetId="27" r:id="rId5"/>
    <sheet name="January" sheetId="14" r:id="rId6"/>
    <sheet name="February" sheetId="15" r:id="rId7"/>
    <sheet name="March" sheetId="16" r:id="rId8"/>
    <sheet name="April" sheetId="18" r:id="rId9"/>
    <sheet name="May" sheetId="19" r:id="rId10"/>
    <sheet name="June" sheetId="20" r:id="rId11"/>
    <sheet name="July" sheetId="21" r:id="rId12"/>
    <sheet name="August" sheetId="22" r:id="rId13"/>
    <sheet name="September" sheetId="23" r:id="rId14"/>
    <sheet name="October" sheetId="24" r:id="rId15"/>
    <sheet name="November" sheetId="25" r:id="rId16"/>
    <sheet name="December" sheetId="26" r:id="rId17"/>
  </sheets>
  <definedNames>
    <definedName name="_xlnm.Print_Area" localSheetId="8">April!$A$1:$AH$66</definedName>
    <definedName name="_xlnm.Print_Area" localSheetId="12">August!$A$1:$AH$66</definedName>
    <definedName name="_xlnm.Print_Area" localSheetId="16">December!$A$1:$AH$66</definedName>
    <definedName name="_xlnm.Print_Area" localSheetId="6">February!$A$1:$AH$69</definedName>
    <definedName name="_xlnm.Print_Area" localSheetId="2">Holidays!$A$1:$F$35</definedName>
    <definedName name="_xlnm.Print_Area" localSheetId="1">Instructions!$A$1:$C$47</definedName>
    <definedName name="_xlnm.Print_Area" localSheetId="5">January!$A$1:$AH$66</definedName>
    <definedName name="_xlnm.Print_Area" localSheetId="11">July!$A$1:$AH$66</definedName>
    <definedName name="_xlnm.Print_Area" localSheetId="10">June!$A$1:$AH$69</definedName>
    <definedName name="_xlnm.Print_Area" localSheetId="7">March!$A$1:$AH$66</definedName>
    <definedName name="_xlnm.Print_Area" localSheetId="9">May!$A$1:$AH$66</definedName>
    <definedName name="_xlnm.Print_Area" localSheetId="15">November!$A$1:$AH$69</definedName>
    <definedName name="_xlnm.Print_Area" localSheetId="14">October!$A$1:$AH$66</definedName>
    <definedName name="_xlnm.Print_Area" localSheetId="13">September!$A$1:$AH$69</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January!$61:$66</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91029"/>
  <customWorkbookViews>
    <customWorkbookView name="UNCG - Personal View" guid="{16E8EE08-31BD-4376-AC27-20741A6BF30E}" mergeInterval="0" personalView="1" maximized="1" xWindow="1" yWindow="1" windowWidth="1024" windowHeight="47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60" i="22" l="1"/>
  <c r="AL60" i="22"/>
  <c r="AK60" i="22"/>
  <c r="AN59" i="22"/>
  <c r="AL59" i="22"/>
  <c r="AK59" i="22"/>
  <c r="AN58" i="22"/>
  <c r="AL58" i="22"/>
  <c r="AK58" i="22"/>
  <c r="AN57" i="22"/>
  <c r="AL57" i="22"/>
  <c r="AK57" i="22"/>
  <c r="AN56" i="22"/>
  <c r="AL56" i="22"/>
  <c r="AK56" i="22"/>
  <c r="AN55" i="22"/>
  <c r="AL55" i="22"/>
  <c r="AK55" i="22"/>
  <c r="AN54" i="22"/>
  <c r="AN61" i="22" s="1"/>
  <c r="AL54" i="22"/>
  <c r="AL61" i="22" s="1"/>
  <c r="AK54" i="22"/>
  <c r="AK61" i="22" s="1"/>
  <c r="AE50" i="22" l="1"/>
  <c r="AE33" i="22"/>
  <c r="AE32" i="22"/>
  <c r="AE31" i="22"/>
  <c r="AE30" i="22"/>
  <c r="AE29" i="22"/>
  <c r="AE28" i="22"/>
  <c r="AE23" i="22"/>
  <c r="AE22" i="22"/>
  <c r="AE21" i="22"/>
  <c r="AE43" i="20" l="1"/>
  <c r="AF43" i="20" s="1"/>
  <c r="AE43" i="19"/>
  <c r="AF43" i="19" s="1"/>
  <c r="AE43" i="18"/>
  <c r="AF43" i="18" s="1"/>
  <c r="AE43" i="16"/>
  <c r="AF43" i="16" s="1"/>
  <c r="AE43" i="15"/>
  <c r="AF43" i="15" s="1"/>
  <c r="AE43" i="14"/>
  <c r="AF43" i="14" s="1"/>
  <c r="AE43" i="26" l="1"/>
  <c r="AF43" i="26" s="1"/>
  <c r="AE43" i="25"/>
  <c r="AF43" i="25" s="1"/>
  <c r="AE43" i="24"/>
  <c r="AF43" i="24" s="1"/>
  <c r="AE43" i="23"/>
  <c r="AF43" i="23" s="1"/>
  <c r="AE43" i="22"/>
  <c r="AF43" i="22" s="1"/>
  <c r="AE43" i="21"/>
  <c r="AF43" i="21" s="1"/>
  <c r="AK11" i="24" l="1"/>
  <c r="AL11" i="24"/>
  <c r="AN11" i="24"/>
  <c r="AB13" i="14" l="1"/>
  <c r="AF13" i="14"/>
  <c r="AE49" i="23"/>
  <c r="AF49" i="23" s="1"/>
  <c r="AE46" i="23"/>
  <c r="AF46" i="23" s="1"/>
  <c r="AE45" i="23"/>
  <c r="AF45" i="23" s="1"/>
  <c r="AE44" i="23"/>
  <c r="AF44" i="23" s="1"/>
  <c r="AE38" i="23"/>
  <c r="AF38" i="23" s="1"/>
  <c r="AE36" i="23"/>
  <c r="AF36" i="23" s="1"/>
  <c r="AE49" i="22"/>
  <c r="AF49" i="22" s="1"/>
  <c r="AE46" i="22"/>
  <c r="AF46" i="22" s="1"/>
  <c r="AE45" i="22"/>
  <c r="AF45" i="22" s="1"/>
  <c r="AE44" i="22"/>
  <c r="AF44" i="22" s="1"/>
  <c r="AE38" i="22"/>
  <c r="AF38" i="22" s="1"/>
  <c r="AE36" i="22"/>
  <c r="AF36" i="22" s="1"/>
  <c r="AE49" i="21"/>
  <c r="AF49" i="21" s="1"/>
  <c r="AE46" i="21"/>
  <c r="AF46" i="21" s="1"/>
  <c r="AE45" i="21"/>
  <c r="AF45" i="21" s="1"/>
  <c r="AE44" i="21"/>
  <c r="AF44" i="21" s="1"/>
  <c r="AE38" i="21"/>
  <c r="AF38" i="21" s="1"/>
  <c r="AE36" i="21"/>
  <c r="AF36" i="21" s="1"/>
  <c r="AE49" i="20"/>
  <c r="AF49" i="20" s="1"/>
  <c r="AE46" i="20"/>
  <c r="AF46" i="20" s="1"/>
  <c r="AE45" i="20"/>
  <c r="AF45" i="20" s="1"/>
  <c r="AE44" i="20"/>
  <c r="AF44" i="20" s="1"/>
  <c r="AE38" i="20"/>
  <c r="AF38" i="20" s="1"/>
  <c r="AE36" i="20"/>
  <c r="AF36" i="20" s="1"/>
  <c r="AE49" i="19"/>
  <c r="AF49" i="19" s="1"/>
  <c r="AE46" i="19"/>
  <c r="AF46" i="19" s="1"/>
  <c r="AE45" i="19"/>
  <c r="AF45" i="19" s="1"/>
  <c r="AE44" i="19"/>
  <c r="AF44" i="19" s="1"/>
  <c r="AE38" i="19"/>
  <c r="AF38" i="19" s="1"/>
  <c r="AE36" i="19"/>
  <c r="AF36" i="19" s="1"/>
  <c r="AE49" i="18"/>
  <c r="AF49" i="18" s="1"/>
  <c r="AE46" i="18"/>
  <c r="AF46" i="18" s="1"/>
  <c r="AE45" i="18"/>
  <c r="AF45" i="18" s="1"/>
  <c r="AE44" i="18"/>
  <c r="AF44" i="18" s="1"/>
  <c r="AE38" i="18"/>
  <c r="AF38" i="18" s="1"/>
  <c r="AE36" i="18"/>
  <c r="AF36" i="18" s="1"/>
  <c r="AE49" i="16"/>
  <c r="AF49" i="16" s="1"/>
  <c r="AE46" i="16"/>
  <c r="AF46" i="16" s="1"/>
  <c r="AE45" i="16"/>
  <c r="AF45" i="16" s="1"/>
  <c r="AE44" i="16"/>
  <c r="AF44" i="16" s="1"/>
  <c r="AE38" i="16"/>
  <c r="AF38" i="16" s="1"/>
  <c r="AE36" i="16"/>
  <c r="AF36" i="16" s="1"/>
  <c r="AE49" i="15"/>
  <c r="AF49" i="15" s="1"/>
  <c r="AE46" i="15"/>
  <c r="AF46" i="15" s="1"/>
  <c r="AE45" i="15"/>
  <c r="AF45" i="15" s="1"/>
  <c r="AE44" i="15"/>
  <c r="AF44" i="15" s="1"/>
  <c r="AE38" i="15"/>
  <c r="AF38" i="15" s="1"/>
  <c r="AE36" i="15"/>
  <c r="AF36" i="15" s="1"/>
  <c r="AE49" i="14"/>
  <c r="AF49" i="14" s="1"/>
  <c r="AE46" i="14"/>
  <c r="AF46" i="14" s="1"/>
  <c r="AE45" i="14"/>
  <c r="AF45" i="14" s="1"/>
  <c r="AE44" i="14"/>
  <c r="AF44" i="14" s="1"/>
  <c r="AE38" i="14"/>
  <c r="AF38" i="14" s="1"/>
  <c r="AE36" i="14"/>
  <c r="AF36" i="14" s="1"/>
  <c r="AE45" i="26"/>
  <c r="AF45" i="26" s="1"/>
  <c r="AE45" i="25"/>
  <c r="AF45" i="25" s="1"/>
  <c r="AE45" i="24"/>
  <c r="AF45" i="24" s="1"/>
  <c r="Y10" i="26"/>
  <c r="Y10" i="25"/>
  <c r="AB10" i="25" s="1"/>
  <c r="Y10" i="24"/>
  <c r="AE10" i="24" s="1"/>
  <c r="Y10" i="23"/>
  <c r="AE10" i="23" s="1"/>
  <c r="Y10" i="22"/>
  <c r="AE10" i="22" s="1"/>
  <c r="Y10" i="21"/>
  <c r="AE10" i="21" s="1"/>
  <c r="Y10" i="20"/>
  <c r="AE10" i="20" s="1"/>
  <c r="Y10" i="19"/>
  <c r="AE10" i="19" s="1"/>
  <c r="Y10" i="18"/>
  <c r="AE10" i="18" s="1"/>
  <c r="AN61" i="26"/>
  <c r="AL61" i="26"/>
  <c r="AK61" i="26"/>
  <c r="AN60" i="26"/>
  <c r="AL60" i="26"/>
  <c r="AK60" i="26"/>
  <c r="AN59" i="26"/>
  <c r="AL59" i="26"/>
  <c r="AK59" i="26"/>
  <c r="AN58" i="26"/>
  <c r="AL58" i="26"/>
  <c r="AK58" i="26"/>
  <c r="AN57" i="26"/>
  <c r="AL57" i="26"/>
  <c r="AK57" i="26"/>
  <c r="AN56" i="26"/>
  <c r="AL56" i="26"/>
  <c r="AK56" i="26"/>
  <c r="AN55" i="26"/>
  <c r="AL55" i="26"/>
  <c r="AK55" i="26"/>
  <c r="AN49" i="26"/>
  <c r="AL49" i="26"/>
  <c r="AK49" i="26"/>
  <c r="AE49" i="26"/>
  <c r="AF49" i="26" s="1"/>
  <c r="AN48" i="26"/>
  <c r="AL48" i="26"/>
  <c r="AK48" i="26"/>
  <c r="AK50" i="26" s="1"/>
  <c r="AN47" i="26"/>
  <c r="AL47" i="26"/>
  <c r="AK47" i="26"/>
  <c r="AN46" i="26"/>
  <c r="AL46" i="26"/>
  <c r="AK46" i="26"/>
  <c r="AE46" i="26"/>
  <c r="AF46" i="26" s="1"/>
  <c r="AN45" i="26"/>
  <c r="AL45" i="26"/>
  <c r="AK45" i="26"/>
  <c r="AE44" i="26"/>
  <c r="AF44" i="26" s="1"/>
  <c r="AN44" i="26"/>
  <c r="AL44" i="26"/>
  <c r="AK44" i="26"/>
  <c r="AN42" i="26"/>
  <c r="AL42" i="26"/>
  <c r="AK42" i="26"/>
  <c r="AE38" i="26"/>
  <c r="AF38" i="26" s="1"/>
  <c r="AE36" i="26"/>
  <c r="AF36" i="26" s="1"/>
  <c r="AN36" i="26"/>
  <c r="AL36" i="26"/>
  <c r="AK36" i="26"/>
  <c r="AN35" i="26"/>
  <c r="AL35" i="26"/>
  <c r="AK35" i="26"/>
  <c r="AN34" i="26"/>
  <c r="AL34" i="26"/>
  <c r="AK34" i="26"/>
  <c r="AN33" i="26"/>
  <c r="AL33" i="26"/>
  <c r="AK33" i="26"/>
  <c r="AN32" i="26"/>
  <c r="AL32" i="26"/>
  <c r="AK32" i="26"/>
  <c r="AN31" i="26"/>
  <c r="AL31" i="26"/>
  <c r="AK31" i="26"/>
  <c r="AN30" i="26"/>
  <c r="AL30" i="26"/>
  <c r="AK30" i="26"/>
  <c r="AN24" i="26"/>
  <c r="AL24" i="26"/>
  <c r="AK24" i="26"/>
  <c r="AN23" i="26"/>
  <c r="AL23" i="26"/>
  <c r="AK23" i="26"/>
  <c r="AN22" i="26"/>
  <c r="AL22" i="26"/>
  <c r="AK22" i="26"/>
  <c r="AN21" i="26"/>
  <c r="AL21" i="26"/>
  <c r="AK21" i="26"/>
  <c r="AN20" i="26"/>
  <c r="AL20" i="26"/>
  <c r="AK20" i="26"/>
  <c r="AN19" i="26"/>
  <c r="AL19" i="26"/>
  <c r="AK19" i="26"/>
  <c r="AN18" i="26"/>
  <c r="AL18" i="26"/>
  <c r="AK18" i="26"/>
  <c r="AN12" i="26"/>
  <c r="AL12" i="26"/>
  <c r="AK12" i="26"/>
  <c r="AN11" i="26"/>
  <c r="AL11" i="26"/>
  <c r="AK11" i="26"/>
  <c r="AN10" i="26"/>
  <c r="AL10" i="26"/>
  <c r="AK10" i="26"/>
  <c r="AN9" i="26"/>
  <c r="AL9" i="26"/>
  <c r="AK9" i="26"/>
  <c r="AN8" i="26"/>
  <c r="AL8" i="26"/>
  <c r="AK8" i="26"/>
  <c r="AN7" i="26"/>
  <c r="AL7" i="26"/>
  <c r="AK7" i="26"/>
  <c r="AF7" i="26"/>
  <c r="AE30" i="26" s="1"/>
  <c r="AF30" i="26" s="1"/>
  <c r="AE7" i="26"/>
  <c r="AE23" i="26" s="1"/>
  <c r="AF23" i="26" s="1"/>
  <c r="AD7" i="26"/>
  <c r="Y7" i="26"/>
  <c r="AN6" i="26"/>
  <c r="AL6" i="26"/>
  <c r="AK6" i="26"/>
  <c r="AD4" i="26"/>
  <c r="Y4" i="26"/>
  <c r="AN60" i="25"/>
  <c r="AL60" i="25"/>
  <c r="AK60" i="25"/>
  <c r="AN59" i="25"/>
  <c r="AL59" i="25"/>
  <c r="AK59" i="25"/>
  <c r="AN58" i="25"/>
  <c r="AL58" i="25"/>
  <c r="AK58" i="25"/>
  <c r="AN57" i="25"/>
  <c r="AL57" i="25"/>
  <c r="AK57" i="25"/>
  <c r="AN56" i="25"/>
  <c r="AL56" i="25"/>
  <c r="AK56" i="25"/>
  <c r="AN55" i="25"/>
  <c r="AL55" i="25"/>
  <c r="AK55" i="25"/>
  <c r="AN54" i="25"/>
  <c r="AL54" i="25"/>
  <c r="AK54" i="25"/>
  <c r="AN48" i="25"/>
  <c r="AL48" i="25"/>
  <c r="AK48" i="25"/>
  <c r="AE49" i="25"/>
  <c r="AF49" i="25" s="1"/>
  <c r="AN47" i="25"/>
  <c r="AL47" i="25"/>
  <c r="AK47" i="25"/>
  <c r="AN46" i="25"/>
  <c r="AL46" i="25"/>
  <c r="AK46" i="25"/>
  <c r="AN45" i="25"/>
  <c r="AL45" i="25"/>
  <c r="AK45" i="25"/>
  <c r="AE46" i="25"/>
  <c r="AF46" i="25" s="1"/>
  <c r="AN44" i="25"/>
  <c r="AL44" i="25"/>
  <c r="AK44" i="25"/>
  <c r="AE44" i="25"/>
  <c r="AF44" i="25" s="1"/>
  <c r="AN43" i="25"/>
  <c r="AL43" i="25"/>
  <c r="AK43" i="25"/>
  <c r="AN42" i="25"/>
  <c r="AL42" i="25"/>
  <c r="AK42" i="25"/>
  <c r="AE38" i="25"/>
  <c r="AF38" i="25" s="1"/>
  <c r="AE36" i="25"/>
  <c r="AF36" i="25" s="1"/>
  <c r="AN36" i="25"/>
  <c r="AL36" i="25"/>
  <c r="AK36" i="25"/>
  <c r="AN35" i="25"/>
  <c r="AL35" i="25"/>
  <c r="AK35" i="25"/>
  <c r="AN34" i="25"/>
  <c r="AL34" i="25"/>
  <c r="AK34" i="25"/>
  <c r="AN33" i="25"/>
  <c r="AL33" i="25"/>
  <c r="AK33" i="25"/>
  <c r="AN32" i="25"/>
  <c r="AL32" i="25"/>
  <c r="AK32" i="25"/>
  <c r="AN31" i="25"/>
  <c r="AL31" i="25"/>
  <c r="AK31" i="25"/>
  <c r="AN30" i="25"/>
  <c r="AL30" i="25"/>
  <c r="AK30" i="25"/>
  <c r="AN24" i="25"/>
  <c r="AL24" i="25"/>
  <c r="AK24" i="25"/>
  <c r="AN23" i="25"/>
  <c r="AL23" i="25"/>
  <c r="AK23" i="25"/>
  <c r="AN22" i="25"/>
  <c r="AL22" i="25"/>
  <c r="AK22" i="25"/>
  <c r="AN21" i="25"/>
  <c r="AL21" i="25"/>
  <c r="AK21" i="25"/>
  <c r="AN20" i="25"/>
  <c r="AL20" i="25"/>
  <c r="AK20" i="25"/>
  <c r="AN19" i="25"/>
  <c r="AL19" i="25"/>
  <c r="AK19" i="25"/>
  <c r="AN18" i="25"/>
  <c r="AL18" i="25"/>
  <c r="AK18" i="25"/>
  <c r="AN12" i="25"/>
  <c r="AL12" i="25"/>
  <c r="AK12" i="25"/>
  <c r="AN11" i="25"/>
  <c r="AL11" i="25"/>
  <c r="AK11" i="25"/>
  <c r="AN10" i="25"/>
  <c r="AL10" i="25"/>
  <c r="AK10" i="25"/>
  <c r="AN9" i="25"/>
  <c r="AL9" i="25"/>
  <c r="AK9" i="25"/>
  <c r="AN8" i="25"/>
  <c r="AL8" i="25"/>
  <c r="AK8" i="25"/>
  <c r="AK13" i="25" s="1"/>
  <c r="AN7" i="25"/>
  <c r="AL7" i="25"/>
  <c r="AK7" i="25"/>
  <c r="AF7" i="25"/>
  <c r="AE31" i="25" s="1"/>
  <c r="AF31" i="25" s="1"/>
  <c r="AE7" i="25"/>
  <c r="AE23" i="25" s="1"/>
  <c r="AF23" i="25" s="1"/>
  <c r="AD7" i="25"/>
  <c r="Y7" i="25"/>
  <c r="AN6" i="25"/>
  <c r="AL6" i="25"/>
  <c r="AK6" i="25"/>
  <c r="AD4" i="25"/>
  <c r="Y4" i="25"/>
  <c r="AN61" i="24"/>
  <c r="AL61" i="24"/>
  <c r="AK61" i="24"/>
  <c r="AN60" i="24"/>
  <c r="AL60" i="24"/>
  <c r="AK60" i="24"/>
  <c r="AN59" i="24"/>
  <c r="AL59" i="24"/>
  <c r="AK59" i="24"/>
  <c r="AN58" i="24"/>
  <c r="AL58" i="24"/>
  <c r="AK58" i="24"/>
  <c r="AN57" i="24"/>
  <c r="AL57" i="24"/>
  <c r="AK57" i="24"/>
  <c r="AN56" i="24"/>
  <c r="AL56" i="24"/>
  <c r="AK56" i="24"/>
  <c r="AN55" i="24"/>
  <c r="AL55" i="24"/>
  <c r="AK55" i="24"/>
  <c r="AN49" i="24"/>
  <c r="AL49" i="24"/>
  <c r="AK49" i="24"/>
  <c r="AE49" i="24"/>
  <c r="AF49" i="24" s="1"/>
  <c r="AN48" i="24"/>
  <c r="AL48" i="24"/>
  <c r="AK48" i="24"/>
  <c r="AN47" i="24"/>
  <c r="AL47" i="24"/>
  <c r="AK47" i="24"/>
  <c r="AN46" i="24"/>
  <c r="AL46" i="24"/>
  <c r="AK46" i="24"/>
  <c r="AE46" i="24"/>
  <c r="AF46" i="24" s="1"/>
  <c r="AN45" i="24"/>
  <c r="AL45" i="24"/>
  <c r="AK45" i="24"/>
  <c r="AE44" i="24"/>
  <c r="AF44" i="24" s="1"/>
  <c r="AN44" i="24"/>
  <c r="AL44" i="24"/>
  <c r="AK44" i="24"/>
  <c r="AN42" i="24"/>
  <c r="AL42" i="24"/>
  <c r="AK42" i="24"/>
  <c r="AE38" i="24"/>
  <c r="AF38" i="24" s="1"/>
  <c r="AE36" i="24"/>
  <c r="AF36" i="24" s="1"/>
  <c r="AN36" i="24"/>
  <c r="AL36" i="24"/>
  <c r="AK36" i="24"/>
  <c r="AN35" i="24"/>
  <c r="AL35" i="24"/>
  <c r="AK35" i="24"/>
  <c r="AN34" i="24"/>
  <c r="AL34" i="24"/>
  <c r="AK34" i="24"/>
  <c r="AN33" i="24"/>
  <c r="AL33" i="24"/>
  <c r="AK33" i="24"/>
  <c r="AN32" i="24"/>
  <c r="AL32" i="24"/>
  <c r="AK32" i="24"/>
  <c r="AN31" i="24"/>
  <c r="AL31" i="24"/>
  <c r="AK31" i="24"/>
  <c r="AN30" i="24"/>
  <c r="AL30" i="24"/>
  <c r="AK30" i="24"/>
  <c r="AN24" i="24"/>
  <c r="AL24" i="24"/>
  <c r="AK24" i="24"/>
  <c r="AN23" i="24"/>
  <c r="AL23" i="24"/>
  <c r="AK23" i="24"/>
  <c r="AN22" i="24"/>
  <c r="AL22" i="24"/>
  <c r="AK22" i="24"/>
  <c r="AN21" i="24"/>
  <c r="AL21" i="24"/>
  <c r="AK21" i="24"/>
  <c r="AN20" i="24"/>
  <c r="AL20" i="24"/>
  <c r="AK20" i="24"/>
  <c r="AN19" i="24"/>
  <c r="AL19" i="24"/>
  <c r="AK19" i="24"/>
  <c r="AN18" i="24"/>
  <c r="AL18" i="24"/>
  <c r="AK18" i="24"/>
  <c r="AN12" i="24"/>
  <c r="AL12" i="24"/>
  <c r="AK12" i="24"/>
  <c r="AN10" i="24"/>
  <c r="AL10" i="24"/>
  <c r="AK10" i="24"/>
  <c r="AN9" i="24"/>
  <c r="AL9" i="24"/>
  <c r="AK9" i="24"/>
  <c r="AN8" i="24"/>
  <c r="AL8" i="24"/>
  <c r="AK8" i="24"/>
  <c r="AN7" i="24"/>
  <c r="AL7" i="24"/>
  <c r="AK7" i="24"/>
  <c r="AF7" i="24"/>
  <c r="AE30" i="24" s="1"/>
  <c r="AF30" i="24" s="1"/>
  <c r="AE7" i="24"/>
  <c r="AE22" i="24" s="1"/>
  <c r="AF22" i="24" s="1"/>
  <c r="AD7" i="24"/>
  <c r="Y7" i="24"/>
  <c r="AN6" i="24"/>
  <c r="AL6" i="24"/>
  <c r="AK6" i="24"/>
  <c r="AD4" i="24"/>
  <c r="Y4" i="24"/>
  <c r="AN48" i="23"/>
  <c r="AL48" i="23"/>
  <c r="AK48" i="23"/>
  <c r="AN47" i="23"/>
  <c r="AL47" i="23"/>
  <c r="AK47" i="23"/>
  <c r="AN46" i="23"/>
  <c r="AL46" i="23"/>
  <c r="AK46" i="23"/>
  <c r="AN45" i="23"/>
  <c r="AL45" i="23"/>
  <c r="AK45" i="23"/>
  <c r="AN44" i="23"/>
  <c r="AL44" i="23"/>
  <c r="AK44" i="23"/>
  <c r="AN43" i="23"/>
  <c r="AL43" i="23"/>
  <c r="AK43" i="23"/>
  <c r="AN42" i="23"/>
  <c r="AL42" i="23"/>
  <c r="AK42" i="23"/>
  <c r="AN36" i="23"/>
  <c r="AL36" i="23"/>
  <c r="AK36" i="23"/>
  <c r="AN35" i="23"/>
  <c r="AL35" i="23"/>
  <c r="AK35" i="23"/>
  <c r="AN34" i="23"/>
  <c r="AL34" i="23"/>
  <c r="AK34" i="23"/>
  <c r="AN33" i="23"/>
  <c r="AL33" i="23"/>
  <c r="AK33" i="23"/>
  <c r="AN32" i="23"/>
  <c r="AL32" i="23"/>
  <c r="AK32" i="23"/>
  <c r="AN31" i="23"/>
  <c r="AL31" i="23"/>
  <c r="AK31" i="23"/>
  <c r="AN30" i="23"/>
  <c r="AL30" i="23"/>
  <c r="AK30" i="23"/>
  <c r="AN24" i="23"/>
  <c r="AL24" i="23"/>
  <c r="AK24" i="23"/>
  <c r="AN23" i="23"/>
  <c r="AL23" i="23"/>
  <c r="AK23" i="23"/>
  <c r="AN22" i="23"/>
  <c r="AL22" i="23"/>
  <c r="AK22" i="23"/>
  <c r="AN21" i="23"/>
  <c r="AL21" i="23"/>
  <c r="AK21" i="23"/>
  <c r="AN20" i="23"/>
  <c r="AL20" i="23"/>
  <c r="AK20" i="23"/>
  <c r="AN19" i="23"/>
  <c r="AL19" i="23"/>
  <c r="AK19" i="23"/>
  <c r="AN18" i="23"/>
  <c r="AL18" i="23"/>
  <c r="AK18" i="23"/>
  <c r="AN12" i="23"/>
  <c r="AL12" i="23"/>
  <c r="AK12" i="23"/>
  <c r="AN11" i="23"/>
  <c r="AL11" i="23"/>
  <c r="AK11" i="23"/>
  <c r="AN10" i="23"/>
  <c r="AL10" i="23"/>
  <c r="AK10" i="23"/>
  <c r="AN9" i="23"/>
  <c r="AL9" i="23"/>
  <c r="AK9" i="23"/>
  <c r="AN8" i="23"/>
  <c r="AL8" i="23"/>
  <c r="AK8" i="23"/>
  <c r="AN7" i="23"/>
  <c r="AL7" i="23"/>
  <c r="AK7" i="23"/>
  <c r="AF7" i="23"/>
  <c r="AE7" i="23"/>
  <c r="AD7" i="23"/>
  <c r="Y7" i="23"/>
  <c r="AN6" i="23"/>
  <c r="AL6" i="23"/>
  <c r="AK6" i="23"/>
  <c r="AD4" i="23"/>
  <c r="Y4" i="23"/>
  <c r="AN48" i="22"/>
  <c r="AL48" i="22"/>
  <c r="AK48" i="22"/>
  <c r="AN47" i="22"/>
  <c r="AL47" i="22"/>
  <c r="AK47" i="22"/>
  <c r="AN46" i="22"/>
  <c r="AL46" i="22"/>
  <c r="AK46" i="22"/>
  <c r="AN45" i="22"/>
  <c r="AL45" i="22"/>
  <c r="AK45" i="22"/>
  <c r="AN44" i="22"/>
  <c r="AL44" i="22"/>
  <c r="AK44" i="22"/>
  <c r="AN43" i="22"/>
  <c r="AL43" i="22"/>
  <c r="AK43" i="22"/>
  <c r="AN42" i="22"/>
  <c r="AL42" i="22"/>
  <c r="AK42" i="22"/>
  <c r="AN36" i="22"/>
  <c r="AL36" i="22"/>
  <c r="AK36" i="22"/>
  <c r="AN35" i="22"/>
  <c r="AL35" i="22"/>
  <c r="AK35" i="22"/>
  <c r="AN34" i="22"/>
  <c r="AL34" i="22"/>
  <c r="AK34" i="22"/>
  <c r="AN33" i="22"/>
  <c r="AL33" i="22"/>
  <c r="AK33" i="22"/>
  <c r="AN32" i="22"/>
  <c r="AL32" i="22"/>
  <c r="AK32" i="22"/>
  <c r="AN31" i="22"/>
  <c r="AL31" i="22"/>
  <c r="AK31" i="22"/>
  <c r="AN30" i="22"/>
  <c r="AL30" i="22"/>
  <c r="AK30" i="22"/>
  <c r="AN24" i="22"/>
  <c r="AL24" i="22"/>
  <c r="AK24" i="22"/>
  <c r="AN23" i="22"/>
  <c r="AL23" i="22"/>
  <c r="AK23" i="22"/>
  <c r="AN22" i="22"/>
  <c r="AL22" i="22"/>
  <c r="AK22" i="22"/>
  <c r="AN21" i="22"/>
  <c r="AL21" i="22"/>
  <c r="AK21" i="22"/>
  <c r="AN20" i="22"/>
  <c r="AL20" i="22"/>
  <c r="AK20" i="22"/>
  <c r="AN19" i="22"/>
  <c r="AL19" i="22"/>
  <c r="AK19" i="22"/>
  <c r="AN18" i="22"/>
  <c r="AL18" i="22"/>
  <c r="AK18" i="22"/>
  <c r="AN12" i="22"/>
  <c r="AL12" i="22"/>
  <c r="AK12" i="22"/>
  <c r="AN11" i="22"/>
  <c r="AL11" i="22"/>
  <c r="AK11" i="22"/>
  <c r="AN10" i="22"/>
  <c r="AL10" i="22"/>
  <c r="AK10" i="22"/>
  <c r="AN9" i="22"/>
  <c r="AL9" i="22"/>
  <c r="AK9" i="22"/>
  <c r="AN8" i="22"/>
  <c r="AL8" i="22"/>
  <c r="AK8" i="22"/>
  <c r="AN7" i="22"/>
  <c r="AL7" i="22"/>
  <c r="AK7" i="22"/>
  <c r="AF7" i="22"/>
  <c r="AF30" i="22" s="1"/>
  <c r="AE7" i="22"/>
  <c r="AF23" i="22" s="1"/>
  <c r="AD7" i="22"/>
  <c r="Y7" i="22"/>
  <c r="AN6" i="22"/>
  <c r="AL6" i="22"/>
  <c r="AK6" i="22"/>
  <c r="AD4" i="22"/>
  <c r="Y4" i="22"/>
  <c r="AN60" i="21"/>
  <c r="AL60" i="21"/>
  <c r="AK60" i="21"/>
  <c r="AN59" i="21"/>
  <c r="AL59" i="21"/>
  <c r="AK59" i="21"/>
  <c r="AN58" i="21"/>
  <c r="AL58" i="21"/>
  <c r="AK58" i="21"/>
  <c r="AN57" i="21"/>
  <c r="AL57" i="21"/>
  <c r="AK57" i="21"/>
  <c r="AN56" i="21"/>
  <c r="AL56" i="21"/>
  <c r="AK56" i="21"/>
  <c r="AN55" i="21"/>
  <c r="AL55" i="21"/>
  <c r="AK55" i="21"/>
  <c r="AN54" i="21"/>
  <c r="AL54" i="21"/>
  <c r="AK54" i="21"/>
  <c r="AN48" i="21"/>
  <c r="AL48" i="21"/>
  <c r="AK48" i="21"/>
  <c r="AN47" i="21"/>
  <c r="AL47" i="21"/>
  <c r="AK47" i="21"/>
  <c r="AN46" i="21"/>
  <c r="AL46" i="21"/>
  <c r="AK46" i="21"/>
  <c r="AN45" i="21"/>
  <c r="AL45" i="21"/>
  <c r="AK45" i="21"/>
  <c r="AN44" i="21"/>
  <c r="AL44" i="21"/>
  <c r="AK44" i="21"/>
  <c r="AN43" i="21"/>
  <c r="AL43" i="21"/>
  <c r="AK43" i="21"/>
  <c r="AN42" i="21"/>
  <c r="AL42" i="21"/>
  <c r="AK42" i="21"/>
  <c r="AN36" i="21"/>
  <c r="AL36" i="21"/>
  <c r="AK36" i="21"/>
  <c r="AN35" i="21"/>
  <c r="AL35" i="21"/>
  <c r="AK35" i="21"/>
  <c r="AN34" i="21"/>
  <c r="AL34" i="21"/>
  <c r="AK34" i="21"/>
  <c r="AN33" i="21"/>
  <c r="AL33" i="21"/>
  <c r="AK33" i="21"/>
  <c r="AN32" i="21"/>
  <c r="AL32" i="21"/>
  <c r="AK32" i="21"/>
  <c r="AN31" i="21"/>
  <c r="AL31" i="21"/>
  <c r="AK31" i="21"/>
  <c r="AN30" i="21"/>
  <c r="AL30" i="21"/>
  <c r="AK30" i="21"/>
  <c r="AN24" i="21"/>
  <c r="AL24" i="21"/>
  <c r="AK24" i="21"/>
  <c r="AN23" i="21"/>
  <c r="AL23" i="21"/>
  <c r="AK23" i="21"/>
  <c r="AN22" i="21"/>
  <c r="AL22" i="21"/>
  <c r="AK22" i="21"/>
  <c r="AN21" i="21"/>
  <c r="AL21" i="21"/>
  <c r="AK21" i="21"/>
  <c r="AN20" i="21"/>
  <c r="AL20" i="21"/>
  <c r="AK20" i="21"/>
  <c r="AN19" i="21"/>
  <c r="AL19" i="21"/>
  <c r="AK19" i="21"/>
  <c r="AN18" i="21"/>
  <c r="AL18" i="21"/>
  <c r="AK18" i="21"/>
  <c r="AN12" i="21"/>
  <c r="AL12" i="21"/>
  <c r="AK12" i="21"/>
  <c r="AN11" i="21"/>
  <c r="AL11" i="21"/>
  <c r="AK11" i="21"/>
  <c r="AN10" i="21"/>
  <c r="AL10" i="21"/>
  <c r="AK10" i="21"/>
  <c r="AN9" i="21"/>
  <c r="AL9" i="21"/>
  <c r="AK9" i="21"/>
  <c r="AN8" i="21"/>
  <c r="AL8" i="21"/>
  <c r="AK8" i="21"/>
  <c r="AN7" i="21"/>
  <c r="AL7" i="21"/>
  <c r="AK7" i="21"/>
  <c r="AF7" i="21"/>
  <c r="AE31" i="21" s="1"/>
  <c r="AF31" i="21" s="1"/>
  <c r="AE7" i="21"/>
  <c r="AE23" i="21" s="1"/>
  <c r="AF23" i="21" s="1"/>
  <c r="AD7" i="21"/>
  <c r="Y7" i="21"/>
  <c r="AN6" i="21"/>
  <c r="AL6" i="21"/>
  <c r="AK6" i="21"/>
  <c r="AD4" i="21"/>
  <c r="Y4" i="21"/>
  <c r="AN60" i="20"/>
  <c r="AL60" i="20"/>
  <c r="AK60" i="20"/>
  <c r="AN59" i="20"/>
  <c r="AL59" i="20"/>
  <c r="AK59" i="20"/>
  <c r="AN58" i="20"/>
  <c r="AL58" i="20"/>
  <c r="AK58" i="20"/>
  <c r="AN57" i="20"/>
  <c r="AL57" i="20"/>
  <c r="AK57" i="20"/>
  <c r="AN56" i="20"/>
  <c r="AL56" i="20"/>
  <c r="AK56" i="20"/>
  <c r="AN55" i="20"/>
  <c r="AL55" i="20"/>
  <c r="AK55" i="20"/>
  <c r="AN54" i="20"/>
  <c r="AL54" i="20"/>
  <c r="AK54" i="20"/>
  <c r="AN48" i="20"/>
  <c r="AL48" i="20"/>
  <c r="AK48" i="20"/>
  <c r="AN47" i="20"/>
  <c r="AL47" i="20"/>
  <c r="AK47" i="20"/>
  <c r="AN46" i="20"/>
  <c r="AL46" i="20"/>
  <c r="AK46" i="20"/>
  <c r="AN45" i="20"/>
  <c r="AL45" i="20"/>
  <c r="AK45" i="20"/>
  <c r="AN44" i="20"/>
  <c r="AL44" i="20"/>
  <c r="AK44" i="20"/>
  <c r="AN43" i="20"/>
  <c r="AL43" i="20"/>
  <c r="AK43" i="20"/>
  <c r="AN42" i="20"/>
  <c r="AL42" i="20"/>
  <c r="AK42" i="20"/>
  <c r="AN36" i="20"/>
  <c r="AL36" i="20"/>
  <c r="AK36" i="20"/>
  <c r="AN35" i="20"/>
  <c r="AL35" i="20"/>
  <c r="AK35" i="20"/>
  <c r="AN34" i="20"/>
  <c r="AL34" i="20"/>
  <c r="AK34" i="20"/>
  <c r="AN33" i="20"/>
  <c r="AL33" i="20"/>
  <c r="AK33" i="20"/>
  <c r="AN32" i="20"/>
  <c r="AL32" i="20"/>
  <c r="AK32" i="20"/>
  <c r="AN31" i="20"/>
  <c r="AL31" i="20"/>
  <c r="AK31" i="20"/>
  <c r="AN30" i="20"/>
  <c r="AL30" i="20"/>
  <c r="AK30" i="20"/>
  <c r="AN24" i="20"/>
  <c r="AL24" i="20"/>
  <c r="AK24" i="20"/>
  <c r="AN23" i="20"/>
  <c r="AL23" i="20"/>
  <c r="AK23" i="20"/>
  <c r="AN22" i="20"/>
  <c r="AL22" i="20"/>
  <c r="AK22" i="20"/>
  <c r="AN21" i="20"/>
  <c r="AL21" i="20"/>
  <c r="AK21" i="20"/>
  <c r="AN20" i="20"/>
  <c r="AL20" i="20"/>
  <c r="AK20" i="20"/>
  <c r="AN19" i="20"/>
  <c r="AL19" i="20"/>
  <c r="AK19" i="20"/>
  <c r="AN18" i="20"/>
  <c r="AL18" i="20"/>
  <c r="AK18" i="20"/>
  <c r="AN12" i="20"/>
  <c r="AL12" i="20"/>
  <c r="AK12" i="20"/>
  <c r="AN11" i="20"/>
  <c r="AL11" i="20"/>
  <c r="AK11" i="20"/>
  <c r="AN10" i="20"/>
  <c r="AL10" i="20"/>
  <c r="AK10" i="20"/>
  <c r="AN9" i="20"/>
  <c r="AL9" i="20"/>
  <c r="AK9" i="20"/>
  <c r="AN8" i="20"/>
  <c r="AL8" i="20"/>
  <c r="AK8" i="20"/>
  <c r="AN7" i="20"/>
  <c r="AL7" i="20"/>
  <c r="AK7" i="20"/>
  <c r="AF7" i="20"/>
  <c r="AE31" i="20" s="1"/>
  <c r="AF31" i="20" s="1"/>
  <c r="AE7" i="20"/>
  <c r="AE21" i="20" s="1"/>
  <c r="AF21" i="20" s="1"/>
  <c r="AD7" i="20"/>
  <c r="Y7" i="20"/>
  <c r="AN6" i="20"/>
  <c r="AL6" i="20"/>
  <c r="AK6" i="20"/>
  <c r="AD4" i="20"/>
  <c r="Y4" i="20"/>
  <c r="AN60" i="19"/>
  <c r="AL60" i="19"/>
  <c r="AK60" i="19"/>
  <c r="AN59" i="19"/>
  <c r="AL59" i="19"/>
  <c r="AK59" i="19"/>
  <c r="AN58" i="19"/>
  <c r="AL58" i="19"/>
  <c r="AK58" i="19"/>
  <c r="AN57" i="19"/>
  <c r="AL57" i="19"/>
  <c r="AK57" i="19"/>
  <c r="AN56" i="19"/>
  <c r="AL56" i="19"/>
  <c r="AK56" i="19"/>
  <c r="AN55" i="19"/>
  <c r="AL55" i="19"/>
  <c r="AK55" i="19"/>
  <c r="AN54" i="19"/>
  <c r="AL54" i="19"/>
  <c r="AK54" i="19"/>
  <c r="AN48" i="19"/>
  <c r="AL48" i="19"/>
  <c r="AK48" i="19"/>
  <c r="AN47" i="19"/>
  <c r="AL47" i="19"/>
  <c r="AK47" i="19"/>
  <c r="AN46" i="19"/>
  <c r="AL46" i="19"/>
  <c r="AK46" i="19"/>
  <c r="AN45" i="19"/>
  <c r="AL45" i="19"/>
  <c r="AK45" i="19"/>
  <c r="AN44" i="19"/>
  <c r="AL44" i="19"/>
  <c r="AK44" i="19"/>
  <c r="AN43" i="19"/>
  <c r="AL43" i="19"/>
  <c r="AK43" i="19"/>
  <c r="AN42" i="19"/>
  <c r="AL42" i="19"/>
  <c r="AK42" i="19"/>
  <c r="AN36" i="19"/>
  <c r="AL36" i="19"/>
  <c r="AK36" i="19"/>
  <c r="AN35" i="19"/>
  <c r="AL35" i="19"/>
  <c r="AK35" i="19"/>
  <c r="AN34" i="19"/>
  <c r="AL34" i="19"/>
  <c r="AK34" i="19"/>
  <c r="AN33" i="19"/>
  <c r="AL33" i="19"/>
  <c r="AK33" i="19"/>
  <c r="AN32" i="19"/>
  <c r="AL32" i="19"/>
  <c r="AK32" i="19"/>
  <c r="AN31" i="19"/>
  <c r="AL31" i="19"/>
  <c r="AK31" i="19"/>
  <c r="AN30" i="19"/>
  <c r="AL30" i="19"/>
  <c r="AK30" i="19"/>
  <c r="AN24" i="19"/>
  <c r="AL24" i="19"/>
  <c r="AK24" i="19"/>
  <c r="AN23" i="19"/>
  <c r="AL23" i="19"/>
  <c r="AK23" i="19"/>
  <c r="AN22" i="19"/>
  <c r="AL22" i="19"/>
  <c r="AK22" i="19"/>
  <c r="AN21" i="19"/>
  <c r="AL21" i="19"/>
  <c r="AK21" i="19"/>
  <c r="AN20" i="19"/>
  <c r="AL20" i="19"/>
  <c r="AK20" i="19"/>
  <c r="AN19" i="19"/>
  <c r="AL19" i="19"/>
  <c r="AK19" i="19"/>
  <c r="AN18" i="19"/>
  <c r="AL18" i="19"/>
  <c r="AK18" i="19"/>
  <c r="AN12" i="19"/>
  <c r="AL12" i="19"/>
  <c r="AK12" i="19"/>
  <c r="AN11" i="19"/>
  <c r="AL11" i="19"/>
  <c r="AK11" i="19"/>
  <c r="AN10" i="19"/>
  <c r="AL10" i="19"/>
  <c r="AK10" i="19"/>
  <c r="AN9" i="19"/>
  <c r="AL9" i="19"/>
  <c r="AK9" i="19"/>
  <c r="AN8" i="19"/>
  <c r="AL8" i="19"/>
  <c r="AK8" i="19"/>
  <c r="AN7" i="19"/>
  <c r="AL7" i="19"/>
  <c r="AK7" i="19"/>
  <c r="AF7" i="19"/>
  <c r="AE30" i="19" s="1"/>
  <c r="AF30" i="19" s="1"/>
  <c r="AE7" i="19"/>
  <c r="AE21" i="19" s="1"/>
  <c r="AF21" i="19" s="1"/>
  <c r="AD7" i="19"/>
  <c r="Y7" i="19"/>
  <c r="AN6" i="19"/>
  <c r="AL6" i="19"/>
  <c r="AK6" i="19"/>
  <c r="AD4" i="19"/>
  <c r="Y4" i="19"/>
  <c r="AN60" i="18"/>
  <c r="AL60" i="18"/>
  <c r="AK60" i="18"/>
  <c r="AN59" i="18"/>
  <c r="AL59" i="18"/>
  <c r="AK59" i="18"/>
  <c r="AN58" i="18"/>
  <c r="AL58" i="18"/>
  <c r="AK58" i="18"/>
  <c r="AN57" i="18"/>
  <c r="AL57" i="18"/>
  <c r="AK57" i="18"/>
  <c r="AN56" i="18"/>
  <c r="AL56" i="18"/>
  <c r="AK56" i="18"/>
  <c r="AN55" i="18"/>
  <c r="AL55" i="18"/>
  <c r="AK55" i="18"/>
  <c r="AN54" i="18"/>
  <c r="AL54" i="18"/>
  <c r="AK54" i="18"/>
  <c r="AN48" i="18"/>
  <c r="AL48" i="18"/>
  <c r="AK48" i="18"/>
  <c r="AN47" i="18"/>
  <c r="AL47" i="18"/>
  <c r="AK47" i="18"/>
  <c r="AN46" i="18"/>
  <c r="AL46" i="18"/>
  <c r="AK46" i="18"/>
  <c r="AN45" i="18"/>
  <c r="AL45" i="18"/>
  <c r="AK45" i="18"/>
  <c r="AN44" i="18"/>
  <c r="AL44" i="18"/>
  <c r="AK44" i="18"/>
  <c r="AN43" i="18"/>
  <c r="AL43" i="18"/>
  <c r="AK43" i="18"/>
  <c r="AN42" i="18"/>
  <c r="AL42" i="18"/>
  <c r="AK42" i="18"/>
  <c r="AN36" i="18"/>
  <c r="AL36" i="18"/>
  <c r="AK36" i="18"/>
  <c r="AN35" i="18"/>
  <c r="AL35" i="18"/>
  <c r="AK35" i="18"/>
  <c r="AN34" i="18"/>
  <c r="AL34" i="18"/>
  <c r="AK34" i="18"/>
  <c r="AN33" i="18"/>
  <c r="AL33" i="18"/>
  <c r="AK33" i="18"/>
  <c r="AN32" i="18"/>
  <c r="AL32" i="18"/>
  <c r="AK32" i="18"/>
  <c r="AN31" i="18"/>
  <c r="AL31" i="18"/>
  <c r="AK31" i="18"/>
  <c r="AN30" i="18"/>
  <c r="AL30" i="18"/>
  <c r="AK30" i="18"/>
  <c r="AN24" i="18"/>
  <c r="AL24" i="18"/>
  <c r="AK24" i="18"/>
  <c r="AN23" i="18"/>
  <c r="AL23" i="18"/>
  <c r="AK23" i="18"/>
  <c r="AN22" i="18"/>
  <c r="AL22" i="18"/>
  <c r="AK22" i="18"/>
  <c r="AN21" i="18"/>
  <c r="AL21" i="18"/>
  <c r="AK21" i="18"/>
  <c r="AN20" i="18"/>
  <c r="AL20" i="18"/>
  <c r="AK20" i="18"/>
  <c r="AN19" i="18"/>
  <c r="AL19" i="18"/>
  <c r="AK19" i="18"/>
  <c r="AN18" i="18"/>
  <c r="AL18" i="18"/>
  <c r="AK18" i="18"/>
  <c r="AN12" i="18"/>
  <c r="AL12" i="18"/>
  <c r="AK12" i="18"/>
  <c r="AN11" i="18"/>
  <c r="AL11" i="18"/>
  <c r="AK11" i="18"/>
  <c r="AN10" i="18"/>
  <c r="AL10" i="18"/>
  <c r="AK10" i="18"/>
  <c r="AN9" i="18"/>
  <c r="AL9" i="18"/>
  <c r="AK9" i="18"/>
  <c r="AN8" i="18"/>
  <c r="AL8" i="18"/>
  <c r="AK8" i="18"/>
  <c r="AN7" i="18"/>
  <c r="AL7" i="18"/>
  <c r="AK7" i="18"/>
  <c r="AF7" i="18"/>
  <c r="AE31" i="18" s="1"/>
  <c r="AF31" i="18" s="1"/>
  <c r="AE7" i="18"/>
  <c r="AE23" i="18" s="1"/>
  <c r="AF23" i="18" s="1"/>
  <c r="AD7" i="18"/>
  <c r="Y7" i="18"/>
  <c r="AN6" i="18"/>
  <c r="AL6" i="18"/>
  <c r="AK6" i="18"/>
  <c r="AD4" i="18"/>
  <c r="Y4" i="18"/>
  <c r="AB10" i="20"/>
  <c r="B6" i="20" s="1"/>
  <c r="AB10" i="19"/>
  <c r="B6" i="19" s="1"/>
  <c r="AL25" i="19"/>
  <c r="AE31" i="24"/>
  <c r="AF31" i="24" s="1"/>
  <c r="AE31" i="26"/>
  <c r="AF31" i="26" s="1"/>
  <c r="AE29" i="26"/>
  <c r="AF29" i="26" s="1"/>
  <c r="Y10" i="16"/>
  <c r="AB10" i="16" s="1"/>
  <c r="Y10" i="15"/>
  <c r="AB10" i="15" s="1"/>
  <c r="Y10" i="14"/>
  <c r="AE10" i="14" s="1"/>
  <c r="AN60" i="16"/>
  <c r="AL60" i="16"/>
  <c r="AK60" i="16"/>
  <c r="AN59" i="16"/>
  <c r="AL59" i="16"/>
  <c r="AK59" i="16"/>
  <c r="AN58" i="16"/>
  <c r="AL58" i="16"/>
  <c r="AK58" i="16"/>
  <c r="AN57" i="16"/>
  <c r="AL57" i="16"/>
  <c r="AK57" i="16"/>
  <c r="AN56" i="16"/>
  <c r="AL56" i="16"/>
  <c r="AK56" i="16"/>
  <c r="AN55" i="16"/>
  <c r="AL55" i="16"/>
  <c r="AK55" i="16"/>
  <c r="AN54" i="16"/>
  <c r="AL54" i="16"/>
  <c r="AK54" i="16"/>
  <c r="AN48" i="16"/>
  <c r="AL48" i="16"/>
  <c r="AK48" i="16"/>
  <c r="AN47" i="16"/>
  <c r="AL47" i="16"/>
  <c r="AK47" i="16"/>
  <c r="AN46" i="16"/>
  <c r="AL46" i="16"/>
  <c r="AK46" i="16"/>
  <c r="AN45" i="16"/>
  <c r="AL45" i="16"/>
  <c r="AK45" i="16"/>
  <c r="AN44" i="16"/>
  <c r="AL44" i="16"/>
  <c r="AK44" i="16"/>
  <c r="AN43" i="16"/>
  <c r="AL43" i="16"/>
  <c r="AK43" i="16"/>
  <c r="AN42" i="16"/>
  <c r="AL42" i="16"/>
  <c r="AK42" i="16"/>
  <c r="AN36" i="16"/>
  <c r="AL36" i="16"/>
  <c r="AK36" i="16"/>
  <c r="AN35" i="16"/>
  <c r="AL35" i="16"/>
  <c r="AK35" i="16"/>
  <c r="AN34" i="16"/>
  <c r="AL34" i="16"/>
  <c r="AK34" i="16"/>
  <c r="AN33" i="16"/>
  <c r="AL33" i="16"/>
  <c r="AK33" i="16"/>
  <c r="AN32" i="16"/>
  <c r="AL32" i="16"/>
  <c r="AK32" i="16"/>
  <c r="AN31" i="16"/>
  <c r="AL31" i="16"/>
  <c r="AK31" i="16"/>
  <c r="AN30" i="16"/>
  <c r="AL30" i="16"/>
  <c r="AK30" i="16"/>
  <c r="AN24" i="16"/>
  <c r="AL24" i="16"/>
  <c r="AK24" i="16"/>
  <c r="AN23" i="16"/>
  <c r="AL23" i="16"/>
  <c r="AK23" i="16"/>
  <c r="AN22" i="16"/>
  <c r="AL22" i="16"/>
  <c r="AK22" i="16"/>
  <c r="AN21" i="16"/>
  <c r="AL21" i="16"/>
  <c r="AK21" i="16"/>
  <c r="AN20" i="16"/>
  <c r="AL20" i="16"/>
  <c r="AK20" i="16"/>
  <c r="AN19" i="16"/>
  <c r="AL19" i="16"/>
  <c r="AK19" i="16"/>
  <c r="AN18" i="16"/>
  <c r="AL18" i="16"/>
  <c r="AK18" i="16"/>
  <c r="AN12" i="16"/>
  <c r="AL12" i="16"/>
  <c r="AK12" i="16"/>
  <c r="AN11" i="16"/>
  <c r="AL11" i="16"/>
  <c r="AK11" i="16"/>
  <c r="AN10" i="16"/>
  <c r="AL10" i="16"/>
  <c r="AK10" i="16"/>
  <c r="AE10" i="16"/>
  <c r="AN9" i="16"/>
  <c r="AL9" i="16"/>
  <c r="AK9" i="16"/>
  <c r="AN8" i="16"/>
  <c r="AL8" i="16"/>
  <c r="AK8" i="16"/>
  <c r="AN7" i="16"/>
  <c r="AL7" i="16"/>
  <c r="AK7" i="16"/>
  <c r="AF7" i="16"/>
  <c r="AE31" i="16" s="1"/>
  <c r="AF31" i="16" s="1"/>
  <c r="AE7" i="16"/>
  <c r="AE21" i="16" s="1"/>
  <c r="AF21" i="16" s="1"/>
  <c r="AD7" i="16"/>
  <c r="Y7" i="16"/>
  <c r="AN6" i="16"/>
  <c r="AL6" i="16"/>
  <c r="AK6" i="16"/>
  <c r="AD4" i="16"/>
  <c r="Y4" i="16"/>
  <c r="AN60" i="15"/>
  <c r="AL60" i="15"/>
  <c r="AK60" i="15"/>
  <c r="AN59" i="15"/>
  <c r="AL59" i="15"/>
  <c r="AK59" i="15"/>
  <c r="AN58" i="15"/>
  <c r="AL58" i="15"/>
  <c r="AK58" i="15"/>
  <c r="AN57" i="15"/>
  <c r="AL57" i="15"/>
  <c r="AK57" i="15"/>
  <c r="AN56" i="15"/>
  <c r="AL56" i="15"/>
  <c r="AK56" i="15"/>
  <c r="AN55" i="15"/>
  <c r="AL55" i="15"/>
  <c r="AK55" i="15"/>
  <c r="AN54" i="15"/>
  <c r="AL54" i="15"/>
  <c r="AK54" i="15"/>
  <c r="AN48" i="15"/>
  <c r="AL48" i="15"/>
  <c r="AK48" i="15"/>
  <c r="AN47" i="15"/>
  <c r="AL47" i="15"/>
  <c r="AK47" i="15"/>
  <c r="AN46" i="15"/>
  <c r="AL46" i="15"/>
  <c r="AK46" i="15"/>
  <c r="AN45" i="15"/>
  <c r="AL45" i="15"/>
  <c r="AK45" i="15"/>
  <c r="AN44" i="15"/>
  <c r="AL44" i="15"/>
  <c r="AK44" i="15"/>
  <c r="AN43" i="15"/>
  <c r="AL43" i="15"/>
  <c r="AK43" i="15"/>
  <c r="AN42" i="15"/>
  <c r="AL42" i="15"/>
  <c r="AK42" i="15"/>
  <c r="AN36" i="15"/>
  <c r="AL36" i="15"/>
  <c r="AK36" i="15"/>
  <c r="AN35" i="15"/>
  <c r="AL35" i="15"/>
  <c r="AK35" i="15"/>
  <c r="AN34" i="15"/>
  <c r="AL34" i="15"/>
  <c r="AK34" i="15"/>
  <c r="AN33" i="15"/>
  <c r="AL33" i="15"/>
  <c r="AK33" i="15"/>
  <c r="AN32" i="15"/>
  <c r="AL32" i="15"/>
  <c r="AK32" i="15"/>
  <c r="AN31" i="15"/>
  <c r="AL31" i="15"/>
  <c r="AK31" i="15"/>
  <c r="AN30" i="15"/>
  <c r="AL30" i="15"/>
  <c r="AK30" i="15"/>
  <c r="AN24" i="15"/>
  <c r="AL24" i="15"/>
  <c r="AK24" i="15"/>
  <c r="AN23" i="15"/>
  <c r="AL23" i="15"/>
  <c r="AK23" i="15"/>
  <c r="AN22" i="15"/>
  <c r="AL22" i="15"/>
  <c r="AK22" i="15"/>
  <c r="AN21" i="15"/>
  <c r="AL21" i="15"/>
  <c r="AK21" i="15"/>
  <c r="AN20" i="15"/>
  <c r="AL20" i="15"/>
  <c r="AK20" i="15"/>
  <c r="AN19" i="15"/>
  <c r="AL19" i="15"/>
  <c r="AK19" i="15"/>
  <c r="AN18" i="15"/>
  <c r="AL18" i="15"/>
  <c r="AK18" i="15"/>
  <c r="AN12" i="15"/>
  <c r="AL12" i="15"/>
  <c r="AK12" i="15"/>
  <c r="AN11" i="15"/>
  <c r="AL11" i="15"/>
  <c r="AK11" i="15"/>
  <c r="AN10" i="15"/>
  <c r="AL10" i="15"/>
  <c r="AK10" i="15"/>
  <c r="AN9" i="15"/>
  <c r="AL9" i="15"/>
  <c r="AK9" i="15"/>
  <c r="AN8" i="15"/>
  <c r="AL8" i="15"/>
  <c r="AK8" i="15"/>
  <c r="AN7" i="15"/>
  <c r="AL7" i="15"/>
  <c r="AK7" i="15"/>
  <c r="AF7" i="15"/>
  <c r="AE29" i="15" s="1"/>
  <c r="AF29" i="15" s="1"/>
  <c r="AE7" i="15"/>
  <c r="AE22" i="15" s="1"/>
  <c r="AF22" i="15" s="1"/>
  <c r="AD7" i="15"/>
  <c r="Y7" i="15"/>
  <c r="AN6" i="15"/>
  <c r="AL6" i="15"/>
  <c r="AK6" i="15"/>
  <c r="AD4" i="15"/>
  <c r="Y4" i="15"/>
  <c r="AD7" i="14"/>
  <c r="AN60" i="14"/>
  <c r="AL60" i="14"/>
  <c r="AK60" i="14"/>
  <c r="AN59" i="14"/>
  <c r="AL59" i="14"/>
  <c r="AK59" i="14"/>
  <c r="AN58" i="14"/>
  <c r="AL58" i="14"/>
  <c r="AK58" i="14"/>
  <c r="AN57" i="14"/>
  <c r="AL57" i="14"/>
  <c r="AK57" i="14"/>
  <c r="AN56" i="14"/>
  <c r="AL56" i="14"/>
  <c r="AK56" i="14"/>
  <c r="AN55" i="14"/>
  <c r="AL55" i="14"/>
  <c r="AK55" i="14"/>
  <c r="AN54" i="14"/>
  <c r="AL54" i="14"/>
  <c r="AK54" i="14"/>
  <c r="AN48" i="14"/>
  <c r="AL48" i="14"/>
  <c r="AK48" i="14"/>
  <c r="AN47" i="14"/>
  <c r="AL47" i="14"/>
  <c r="AK47" i="14"/>
  <c r="AN46" i="14"/>
  <c r="AL46" i="14"/>
  <c r="AK46" i="14"/>
  <c r="AN45" i="14"/>
  <c r="AL45" i="14"/>
  <c r="AK45" i="14"/>
  <c r="AN44" i="14"/>
  <c r="AL44" i="14"/>
  <c r="AK44" i="14"/>
  <c r="AN43" i="14"/>
  <c r="AL43" i="14"/>
  <c r="AK43" i="14"/>
  <c r="AN42" i="14"/>
  <c r="AL42" i="14"/>
  <c r="AK42" i="14"/>
  <c r="AE21" i="26"/>
  <c r="AF21" i="26" s="1"/>
  <c r="AE21" i="24"/>
  <c r="AF21" i="24" s="1"/>
  <c r="AN36" i="14"/>
  <c r="AL36" i="14"/>
  <c r="AK36" i="14"/>
  <c r="AN35" i="14"/>
  <c r="AL35" i="14"/>
  <c r="AK35" i="14"/>
  <c r="AN34" i="14"/>
  <c r="AL34" i="14"/>
  <c r="AK34" i="14"/>
  <c r="AN33" i="14"/>
  <c r="AL33" i="14"/>
  <c r="AK33" i="14"/>
  <c r="AN32" i="14"/>
  <c r="AL32" i="14"/>
  <c r="AK32" i="14"/>
  <c r="AN31" i="14"/>
  <c r="AL31" i="14"/>
  <c r="AK31" i="14"/>
  <c r="AN30" i="14"/>
  <c r="AL30" i="14"/>
  <c r="AK30" i="14"/>
  <c r="AN24" i="14"/>
  <c r="AL24" i="14"/>
  <c r="AK24" i="14"/>
  <c r="AN23" i="14"/>
  <c r="AL23" i="14"/>
  <c r="AK23" i="14"/>
  <c r="AN22" i="14"/>
  <c r="AL22" i="14"/>
  <c r="AK22" i="14"/>
  <c r="AN21" i="14"/>
  <c r="AL21" i="14"/>
  <c r="AK21" i="14"/>
  <c r="AN20" i="14"/>
  <c r="AL20" i="14"/>
  <c r="AK20" i="14"/>
  <c r="AN19" i="14"/>
  <c r="AL19" i="14"/>
  <c r="AK19" i="14"/>
  <c r="AN18" i="14"/>
  <c r="AL18" i="14"/>
  <c r="AK18" i="14"/>
  <c r="AL7" i="14"/>
  <c r="AL8" i="14"/>
  <c r="AL9" i="14"/>
  <c r="AL10" i="14"/>
  <c r="AL11" i="14"/>
  <c r="AL12" i="14"/>
  <c r="AL6" i="14"/>
  <c r="AK7" i="14"/>
  <c r="AK8" i="14"/>
  <c r="AK9" i="14"/>
  <c r="AK10" i="14"/>
  <c r="AK11" i="14"/>
  <c r="AK12" i="14"/>
  <c r="AK6" i="14"/>
  <c r="AN12" i="14"/>
  <c r="AN11" i="14"/>
  <c r="AN10" i="14"/>
  <c r="AN9" i="14"/>
  <c r="AN8" i="14"/>
  <c r="AN7" i="14"/>
  <c r="AF7" i="14"/>
  <c r="AE31" i="14" s="1"/>
  <c r="AF31" i="14" s="1"/>
  <c r="AE7" i="14"/>
  <c r="AE23" i="14" s="1"/>
  <c r="AF23" i="14" s="1"/>
  <c r="Y7" i="14"/>
  <c r="AN6" i="14"/>
  <c r="AD4" i="14"/>
  <c r="Y4" i="14"/>
  <c r="AE30" i="25" l="1"/>
  <c r="AF30" i="25" s="1"/>
  <c r="AN49" i="25"/>
  <c r="AK13" i="26"/>
  <c r="AK13" i="24"/>
  <c r="AK50" i="24"/>
  <c r="AE29" i="25"/>
  <c r="AF29" i="25" s="1"/>
  <c r="AN25" i="19"/>
  <c r="AL37" i="19"/>
  <c r="AL49" i="19"/>
  <c r="AK13" i="20"/>
  <c r="AN13" i="20"/>
  <c r="AL37" i="20"/>
  <c r="AK61" i="20"/>
  <c r="AN61" i="20"/>
  <c r="AL61" i="20"/>
  <c r="AK13" i="22"/>
  <c r="AE29" i="23"/>
  <c r="AE31" i="23"/>
  <c r="AE30" i="23"/>
  <c r="AF30" i="23" s="1"/>
  <c r="AN61" i="19"/>
  <c r="AF23" i="23"/>
  <c r="AE22" i="23"/>
  <c r="AE21" i="23"/>
  <c r="AF21" i="23" s="1"/>
  <c r="AE23" i="23"/>
  <c r="AL13" i="25"/>
  <c r="AK37" i="25"/>
  <c r="AL61" i="25"/>
  <c r="AL25" i="26"/>
  <c r="AL13" i="20"/>
  <c r="AK25" i="20"/>
  <c r="AN25" i="20"/>
  <c r="AK49" i="20"/>
  <c r="AK37" i="20"/>
  <c r="AK13" i="19"/>
  <c r="AN13" i="19"/>
  <c r="AK49" i="19"/>
  <c r="AL13" i="19"/>
  <c r="AN37" i="19"/>
  <c r="AL61" i="19"/>
  <c r="AK37" i="19"/>
  <c r="AN25" i="18"/>
  <c r="AL61" i="16"/>
  <c r="AK13" i="16"/>
  <c r="AL49" i="16"/>
  <c r="AK25" i="16"/>
  <c r="AN13" i="16"/>
  <c r="AL25" i="16"/>
  <c r="AN61" i="16"/>
  <c r="AN25" i="16"/>
  <c r="AN37" i="16"/>
  <c r="AL13" i="16"/>
  <c r="AL37" i="16"/>
  <c r="AN13" i="14"/>
  <c r="AL37" i="14"/>
  <c r="AK25" i="14"/>
  <c r="AK37" i="14"/>
  <c r="AL61" i="14"/>
  <c r="AL25" i="14"/>
  <c r="AL13" i="22"/>
  <c r="AN49" i="22"/>
  <c r="AE10" i="25"/>
  <c r="AE26" i="19"/>
  <c r="AB16" i="19" s="1"/>
  <c r="AL13" i="14"/>
  <c r="AN25" i="14"/>
  <c r="AN37" i="14"/>
  <c r="AN49" i="14"/>
  <c r="AN49" i="16"/>
  <c r="AN37" i="22"/>
  <c r="AK25" i="19"/>
  <c r="AL25" i="20"/>
  <c r="AN13" i="25"/>
  <c r="AN25" i="25"/>
  <c r="AL25" i="25"/>
  <c r="AK25" i="25"/>
  <c r="AN37" i="25"/>
  <c r="AL37" i="25"/>
  <c r="AK49" i="25"/>
  <c r="AL49" i="25"/>
  <c r="AN13" i="26"/>
  <c r="AL13" i="26"/>
  <c r="AK25" i="26"/>
  <c r="AL37" i="26"/>
  <c r="AK37" i="26"/>
  <c r="AN37" i="26"/>
  <c r="AN50" i="26"/>
  <c r="AL50" i="26"/>
  <c r="AN37" i="20"/>
  <c r="AK37" i="22"/>
  <c r="AK49" i="14"/>
  <c r="AK61" i="14"/>
  <c r="AK61" i="16"/>
  <c r="AK61" i="19"/>
  <c r="AK13" i="23"/>
  <c r="AL13" i="23"/>
  <c r="AK25" i="23"/>
  <c r="AN25" i="23"/>
  <c r="AL37" i="23"/>
  <c r="AK37" i="23"/>
  <c r="AL49" i="23"/>
  <c r="AK49" i="23"/>
  <c r="AL49" i="15"/>
  <c r="AN13" i="22"/>
  <c r="AK25" i="22"/>
  <c r="AL37" i="22"/>
  <c r="AK49" i="22"/>
  <c r="AK25" i="24"/>
  <c r="AL49" i="14"/>
  <c r="AN49" i="20"/>
  <c r="AK25" i="18"/>
  <c r="AN49" i="19"/>
  <c r="AN62" i="24"/>
  <c r="AK37" i="16"/>
  <c r="AK13" i="14"/>
  <c r="AK49" i="16"/>
  <c r="AE22" i="26"/>
  <c r="AF22" i="26" s="1"/>
  <c r="AL49" i="20"/>
  <c r="AN37" i="21"/>
  <c r="AL25" i="23"/>
  <c r="AL50" i="24"/>
  <c r="AK62" i="24"/>
  <c r="AL62" i="26"/>
  <c r="AN25" i="26"/>
  <c r="AE21" i="25"/>
  <c r="AF21" i="25" s="1"/>
  <c r="AE22" i="25"/>
  <c r="AF22" i="25" s="1"/>
  <c r="AN25" i="24"/>
  <c r="AL25" i="24"/>
  <c r="AL37" i="24"/>
  <c r="AE29" i="24"/>
  <c r="AF29" i="24" s="1"/>
  <c r="AN13" i="23"/>
  <c r="AN37" i="23"/>
  <c r="AB10" i="23"/>
  <c r="B6" i="23" s="1"/>
  <c r="AN49" i="23"/>
  <c r="AL25" i="22"/>
  <c r="AB10" i="22"/>
  <c r="B6" i="22" s="1"/>
  <c r="AL49" i="22"/>
  <c r="AN25" i="22"/>
  <c r="AL13" i="21"/>
  <c r="AK37" i="21"/>
  <c r="AL37" i="21"/>
  <c r="AN49" i="21"/>
  <c r="AL25" i="21"/>
  <c r="AN13" i="21"/>
  <c r="AK25" i="21"/>
  <c r="AL49" i="21"/>
  <c r="AN61" i="21"/>
  <c r="AK13" i="21"/>
  <c r="AB10" i="21"/>
  <c r="B6" i="21" s="1"/>
  <c r="AK61" i="21"/>
  <c r="AL61" i="21"/>
  <c r="AN25" i="21"/>
  <c r="AK49" i="21"/>
  <c r="AB10" i="14"/>
  <c r="B6" i="14" s="1"/>
  <c r="AK62" i="26"/>
  <c r="AF26" i="19"/>
  <c r="AL13" i="15"/>
  <c r="AN25" i="15"/>
  <c r="AK37" i="15"/>
  <c r="AL37" i="15"/>
  <c r="AN49" i="15"/>
  <c r="AK61" i="15"/>
  <c r="AN13" i="24"/>
  <c r="AE29" i="14"/>
  <c r="AF29" i="14" s="1"/>
  <c r="AE22" i="16"/>
  <c r="AF22" i="16" s="1"/>
  <c r="AE29" i="16"/>
  <c r="AF29" i="16" s="1"/>
  <c r="AE22" i="19"/>
  <c r="AF22" i="19" s="1"/>
  <c r="AE31" i="19"/>
  <c r="AF31" i="19" s="1"/>
  <c r="AE22" i="20"/>
  <c r="AF22" i="20" s="1"/>
  <c r="AE29" i="20"/>
  <c r="AF29" i="20" s="1"/>
  <c r="AE29" i="21"/>
  <c r="AF29" i="21" s="1"/>
  <c r="AF31" i="22"/>
  <c r="AF31" i="23"/>
  <c r="AN61" i="14"/>
  <c r="AK25" i="15"/>
  <c r="AN37" i="15"/>
  <c r="AK49" i="15"/>
  <c r="AE23" i="24"/>
  <c r="AF23" i="24" s="1"/>
  <c r="AL62" i="24"/>
  <c r="AE21" i="14"/>
  <c r="AF21" i="14" s="1"/>
  <c r="AE30" i="14"/>
  <c r="AF30" i="14" s="1"/>
  <c r="AE23" i="16"/>
  <c r="AF23" i="16" s="1"/>
  <c r="AE30" i="16"/>
  <c r="AF30" i="16" s="1"/>
  <c r="AE23" i="19"/>
  <c r="AF23" i="19" s="1"/>
  <c r="AE23" i="20"/>
  <c r="AF23" i="20" s="1"/>
  <c r="AE30" i="20"/>
  <c r="AF30" i="20" s="1"/>
  <c r="AE21" i="21"/>
  <c r="AF21" i="21" s="1"/>
  <c r="AE30" i="21"/>
  <c r="AF30" i="21" s="1"/>
  <c r="AF21" i="22"/>
  <c r="AF22" i="23"/>
  <c r="AK37" i="18"/>
  <c r="AL13" i="24"/>
  <c r="AK37" i="24"/>
  <c r="AN37" i="24"/>
  <c r="AN50" i="24"/>
  <c r="AN61" i="25"/>
  <c r="AK61" i="25"/>
  <c r="AE22" i="14"/>
  <c r="AF22" i="14" s="1"/>
  <c r="AE29" i="19"/>
  <c r="AF29" i="19" s="1"/>
  <c r="AE22" i="21"/>
  <c r="AF22" i="21" s="1"/>
  <c r="AF22" i="22"/>
  <c r="AF29" i="22"/>
  <c r="AF29" i="23"/>
  <c r="AN62" i="26"/>
  <c r="AL25" i="15"/>
  <c r="AK13" i="15"/>
  <c r="AN13" i="15"/>
  <c r="AE23" i="15"/>
  <c r="AF23" i="15" s="1"/>
  <c r="AE10" i="15"/>
  <c r="AE21" i="15"/>
  <c r="AF21" i="15" s="1"/>
  <c r="AE30" i="15"/>
  <c r="AF30" i="15" s="1"/>
  <c r="AE31" i="15"/>
  <c r="AF31" i="15" s="1"/>
  <c r="AN61" i="15"/>
  <c r="AL61" i="15"/>
  <c r="AL13" i="18"/>
  <c r="AK49" i="18"/>
  <c r="AL61" i="18"/>
  <c r="AN49" i="18"/>
  <c r="AK13" i="18"/>
  <c r="AN37" i="18"/>
  <c r="AK61" i="18"/>
  <c r="AN13" i="18"/>
  <c r="AL25" i="18"/>
  <c r="AL37" i="18"/>
  <c r="AN61" i="18"/>
  <c r="AE21" i="18"/>
  <c r="AF21" i="18" s="1"/>
  <c r="AL49" i="18"/>
  <c r="AE29" i="18"/>
  <c r="AF29" i="18" s="1"/>
  <c r="AB10" i="18"/>
  <c r="B6" i="18" s="1"/>
  <c r="B7" i="18" s="1"/>
  <c r="B8" i="18" s="1"/>
  <c r="B9" i="18" s="1"/>
  <c r="B10" i="18" s="1"/>
  <c r="B11" i="18" s="1"/>
  <c r="B12" i="18" s="1"/>
  <c r="B18" i="18" s="1"/>
  <c r="AE22" i="18"/>
  <c r="AF22" i="18" s="1"/>
  <c r="AE30" i="18"/>
  <c r="AF30" i="18" s="1"/>
  <c r="B7" i="19"/>
  <c r="B8" i="19" s="1"/>
  <c r="B7" i="20"/>
  <c r="B6" i="15"/>
  <c r="B6" i="16"/>
  <c r="B7" i="16" s="1"/>
  <c r="B8" i="16" s="1"/>
  <c r="B9" i="16" s="1"/>
  <c r="B10" i="16" s="1"/>
  <c r="B11" i="16" s="1"/>
  <c r="B12" i="16" s="1"/>
  <c r="B18" i="16" s="1"/>
  <c r="AE10" i="26"/>
  <c r="AB10" i="26"/>
  <c r="B6" i="25"/>
  <c r="AB10" i="24"/>
  <c r="AE26" i="25" l="1"/>
  <c r="AB16" i="25" s="1"/>
  <c r="AF26" i="25"/>
  <c r="AE26" i="24"/>
  <c r="AF26" i="24" s="1"/>
  <c r="AE26" i="26"/>
  <c r="AF26" i="26" s="1"/>
  <c r="AE26" i="20"/>
  <c r="AF26" i="20" s="1"/>
  <c r="AE26" i="16"/>
  <c r="AF26" i="16" s="1"/>
  <c r="AB16" i="16"/>
  <c r="AE26" i="14"/>
  <c r="AB16" i="14" s="1"/>
  <c r="B7" i="14"/>
  <c r="B7" i="23"/>
  <c r="B8" i="23" s="1"/>
  <c r="B9" i="23" s="1"/>
  <c r="B10" i="23" s="1"/>
  <c r="B11" i="23" s="1"/>
  <c r="B12" i="23" s="1"/>
  <c r="B18" i="23" s="1"/>
  <c r="AE26" i="23"/>
  <c r="AE26" i="22"/>
  <c r="AB16" i="22" s="1"/>
  <c r="B7" i="25"/>
  <c r="B8" i="25" s="1"/>
  <c r="B9" i="25" s="1"/>
  <c r="B10" i="25" s="1"/>
  <c r="B11" i="25" s="1"/>
  <c r="B12" i="25" s="1"/>
  <c r="B18" i="25" s="1"/>
  <c r="B19" i="25" s="1"/>
  <c r="B20" i="25" s="1"/>
  <c r="B21" i="25" s="1"/>
  <c r="B22" i="25" s="1"/>
  <c r="B23" i="25" s="1"/>
  <c r="B24" i="25" s="1"/>
  <c r="B30" i="25" s="1"/>
  <c r="B7" i="21"/>
  <c r="B8" i="21" s="1"/>
  <c r="AE26" i="21"/>
  <c r="AE26" i="18"/>
  <c r="AB16" i="18" s="1"/>
  <c r="AE26" i="15"/>
  <c r="AF26" i="15" s="1"/>
  <c r="B9" i="19"/>
  <c r="B19" i="18"/>
  <c r="B20" i="18" s="1"/>
  <c r="B21" i="18" s="1"/>
  <c r="B22" i="18" s="1"/>
  <c r="B23" i="18" s="1"/>
  <c r="B24" i="18" s="1"/>
  <c r="B30" i="18" s="1"/>
  <c r="B19" i="16"/>
  <c r="B20" i="16" s="1"/>
  <c r="B21" i="16" s="1"/>
  <c r="B22" i="16" s="1"/>
  <c r="B23" i="16" s="1"/>
  <c r="B24" i="16" s="1"/>
  <c r="B30" i="16" s="1"/>
  <c r="B8" i="20"/>
  <c r="U13" i="16"/>
  <c r="F13" i="16"/>
  <c r="T13" i="16"/>
  <c r="I13" i="16"/>
  <c r="Q13" i="16"/>
  <c r="L13" i="16"/>
  <c r="V13" i="16"/>
  <c r="N13" i="16"/>
  <c r="E13" i="16"/>
  <c r="H13" i="16"/>
  <c r="O13" i="16"/>
  <c r="G13" i="16"/>
  <c r="D13" i="16"/>
  <c r="K13" i="16"/>
  <c r="J13" i="16"/>
  <c r="P13" i="16"/>
  <c r="M13" i="16"/>
  <c r="C13" i="16"/>
  <c r="B8" i="14"/>
  <c r="B7" i="15"/>
  <c r="B8" i="15" s="1"/>
  <c r="B9" i="15" s="1"/>
  <c r="B10" i="15" s="1"/>
  <c r="B11" i="15" s="1"/>
  <c r="B12" i="15" s="1"/>
  <c r="B18" i="15" s="1"/>
  <c r="B6" i="26"/>
  <c r="M13" i="25"/>
  <c r="U13" i="18"/>
  <c r="Q13" i="18"/>
  <c r="D13" i="18"/>
  <c r="V13" i="18"/>
  <c r="L13" i="18"/>
  <c r="O13" i="18"/>
  <c r="K13" i="18"/>
  <c r="P13" i="18"/>
  <c r="E13" i="18"/>
  <c r="J13" i="18"/>
  <c r="H13" i="18"/>
  <c r="N13" i="18"/>
  <c r="G13" i="18"/>
  <c r="M13" i="18"/>
  <c r="T13" i="18"/>
  <c r="I13" i="18"/>
  <c r="F13" i="18"/>
  <c r="C13" i="18"/>
  <c r="B7" i="22"/>
  <c r="B8" i="22" s="1"/>
  <c r="B9" i="22" s="1"/>
  <c r="B10" i="22" s="1"/>
  <c r="B11" i="22" s="1"/>
  <c r="B12" i="22" s="1"/>
  <c r="B18" i="22" s="1"/>
  <c r="AB16" i="24"/>
  <c r="B6" i="24"/>
  <c r="AB16" i="20" l="1"/>
  <c r="AF26" i="14"/>
  <c r="AB16" i="26"/>
  <c r="AF26" i="18"/>
  <c r="AF26" i="22"/>
  <c r="V13" i="25"/>
  <c r="T13" i="25"/>
  <c r="I13" i="25"/>
  <c r="P13" i="25"/>
  <c r="G13" i="25"/>
  <c r="C13" i="25"/>
  <c r="F13" i="25"/>
  <c r="D13" i="25"/>
  <c r="O13" i="25"/>
  <c r="L13" i="25"/>
  <c r="J13" i="25"/>
  <c r="N13" i="25"/>
  <c r="H13" i="25"/>
  <c r="E13" i="25"/>
  <c r="N13" i="23"/>
  <c r="D13" i="23"/>
  <c r="U13" i="23"/>
  <c r="K13" i="25"/>
  <c r="G13" i="23"/>
  <c r="O13" i="23"/>
  <c r="L13" i="23"/>
  <c r="K13" i="23"/>
  <c r="J13" i="23"/>
  <c r="I13" i="23"/>
  <c r="F13" i="23"/>
  <c r="V13" i="23"/>
  <c r="T13" i="23"/>
  <c r="U13" i="25"/>
  <c r="AM22" i="25" s="1"/>
  <c r="P13" i="23"/>
  <c r="H13" i="23"/>
  <c r="M13" i="23"/>
  <c r="E13" i="23"/>
  <c r="C13" i="23"/>
  <c r="Q13" i="23"/>
  <c r="Q13" i="25"/>
  <c r="Q13" i="22"/>
  <c r="AF26" i="23"/>
  <c r="AB16" i="23"/>
  <c r="B19" i="23"/>
  <c r="B20" i="23" s="1"/>
  <c r="B21" i="23" s="1"/>
  <c r="B22" i="23" s="1"/>
  <c r="B23" i="23" s="1"/>
  <c r="B24" i="23" s="1"/>
  <c r="B30" i="23" s="1"/>
  <c r="B31" i="23" s="1"/>
  <c r="B32" i="23" s="1"/>
  <c r="B33" i="23" s="1"/>
  <c r="B34" i="23" s="1"/>
  <c r="B35" i="23" s="1"/>
  <c r="B36" i="23" s="1"/>
  <c r="B42" i="23" s="1"/>
  <c r="B7" i="26"/>
  <c r="B8" i="26" s="1"/>
  <c r="B9" i="26" s="1"/>
  <c r="B10" i="26" s="1"/>
  <c r="B11" i="26" s="1"/>
  <c r="B12" i="26" s="1"/>
  <c r="B18" i="26" s="1"/>
  <c r="B19" i="26" s="1"/>
  <c r="B20" i="26" s="1"/>
  <c r="B21" i="26" s="1"/>
  <c r="B22" i="26" s="1"/>
  <c r="B23" i="26" s="1"/>
  <c r="B24" i="26" s="1"/>
  <c r="B30" i="26" s="1"/>
  <c r="Q25" i="25"/>
  <c r="AB16" i="21"/>
  <c r="AF26" i="21"/>
  <c r="AB16" i="15"/>
  <c r="H25" i="25"/>
  <c r="G25" i="25"/>
  <c r="D25" i="16"/>
  <c r="T25" i="25"/>
  <c r="M25" i="25"/>
  <c r="V25" i="25"/>
  <c r="K25" i="25"/>
  <c r="B9" i="21"/>
  <c r="L25" i="25"/>
  <c r="D25" i="25"/>
  <c r="F25" i="25"/>
  <c r="N25" i="16"/>
  <c r="H13" i="15"/>
  <c r="J13" i="15"/>
  <c r="M25" i="16"/>
  <c r="U13" i="15"/>
  <c r="AM33" i="15" s="1"/>
  <c r="K13" i="15"/>
  <c r="D13" i="22"/>
  <c r="V25" i="16"/>
  <c r="I25" i="16"/>
  <c r="P13" i="15"/>
  <c r="M13" i="15"/>
  <c r="P13" i="22"/>
  <c r="U25" i="25"/>
  <c r="P25" i="25"/>
  <c r="P25" i="16"/>
  <c r="H13" i="22"/>
  <c r="O25" i="16"/>
  <c r="V13" i="15"/>
  <c r="D13" i="15"/>
  <c r="C13" i="22"/>
  <c r="E25" i="25"/>
  <c r="C25" i="16"/>
  <c r="B10" i="19"/>
  <c r="T25" i="16"/>
  <c r="L25" i="16"/>
  <c r="G25" i="16"/>
  <c r="Q13" i="15"/>
  <c r="G13" i="15"/>
  <c r="N25" i="25"/>
  <c r="C25" i="25"/>
  <c r="Q25" i="16"/>
  <c r="J25" i="18"/>
  <c r="AM12" i="23"/>
  <c r="AM8" i="23"/>
  <c r="AM45" i="23"/>
  <c r="AM30" i="23"/>
  <c r="AM36" i="23"/>
  <c r="AM7" i="23"/>
  <c r="AM18" i="23"/>
  <c r="AM19" i="23"/>
  <c r="AM34" i="16"/>
  <c r="AM36" i="16"/>
  <c r="AM30" i="16"/>
  <c r="AM33" i="16"/>
  <c r="AM12" i="16"/>
  <c r="AM20" i="16"/>
  <c r="AM57" i="16"/>
  <c r="AM59" i="16"/>
  <c r="AM10" i="16"/>
  <c r="AM32" i="16"/>
  <c r="AM47" i="16"/>
  <c r="AM48" i="16"/>
  <c r="AM11" i="16"/>
  <c r="AM43" i="16"/>
  <c r="AM7" i="16"/>
  <c r="AM58" i="16"/>
  <c r="AM56" i="16"/>
  <c r="AM9" i="16"/>
  <c r="AM8" i="16"/>
  <c r="AM42" i="16"/>
  <c r="AM31" i="16"/>
  <c r="AM6" i="16"/>
  <c r="AM22" i="16"/>
  <c r="AM55" i="16"/>
  <c r="AM23" i="16"/>
  <c r="AM46" i="16"/>
  <c r="AM24" i="16"/>
  <c r="AM35" i="16"/>
  <c r="AM45" i="16"/>
  <c r="AM60" i="16"/>
  <c r="AM18" i="16"/>
  <c r="AM19" i="16"/>
  <c r="AM44" i="16"/>
  <c r="AM54" i="16"/>
  <c r="AM21" i="16"/>
  <c r="B9" i="20"/>
  <c r="G13" i="22"/>
  <c r="E13" i="22"/>
  <c r="L25" i="18"/>
  <c r="Q25" i="18"/>
  <c r="I13" i="15"/>
  <c r="F13" i="15"/>
  <c r="L13" i="15"/>
  <c r="F13" i="22"/>
  <c r="B31" i="25"/>
  <c r="B32" i="25" s="1"/>
  <c r="B33" i="25" s="1"/>
  <c r="B34" i="25" s="1"/>
  <c r="B35" i="25" s="1"/>
  <c r="B36" i="25" s="1"/>
  <c r="B42" i="25" s="1"/>
  <c r="H25" i="16"/>
  <c r="U25" i="16"/>
  <c r="E25" i="18"/>
  <c r="P25" i="18"/>
  <c r="K25" i="18"/>
  <c r="U25" i="18"/>
  <c r="I13" i="22"/>
  <c r="V13" i="22"/>
  <c r="O13" i="22"/>
  <c r="V25" i="18"/>
  <c r="N25" i="18"/>
  <c r="M25" i="18"/>
  <c r="T13" i="15"/>
  <c r="E13" i="15"/>
  <c r="U13" i="22"/>
  <c r="L13" i="22"/>
  <c r="M13" i="22"/>
  <c r="J25" i="25"/>
  <c r="I25" i="25"/>
  <c r="O25" i="25"/>
  <c r="F25" i="16"/>
  <c r="J25" i="16"/>
  <c r="H25" i="18"/>
  <c r="D25" i="18"/>
  <c r="T25" i="18"/>
  <c r="B31" i="18"/>
  <c r="B32" i="18" s="1"/>
  <c r="B33" i="18" s="1"/>
  <c r="B34" i="18" s="1"/>
  <c r="B35" i="18" s="1"/>
  <c r="B36" i="18" s="1"/>
  <c r="B42" i="18" s="1"/>
  <c r="C25" i="18"/>
  <c r="B19" i="15"/>
  <c r="B20" i="15" s="1"/>
  <c r="B21" i="15" s="1"/>
  <c r="B22" i="15" s="1"/>
  <c r="B23" i="15" s="1"/>
  <c r="B24" i="15" s="1"/>
  <c r="B30" i="15" s="1"/>
  <c r="C13" i="15"/>
  <c r="B9" i="14"/>
  <c r="K13" i="22"/>
  <c r="T13" i="22"/>
  <c r="AE48" i="22" s="1"/>
  <c r="B31" i="16"/>
  <c r="B32" i="16" s="1"/>
  <c r="B33" i="16" s="1"/>
  <c r="B34" i="16" s="1"/>
  <c r="B35" i="16" s="1"/>
  <c r="B36" i="16" s="1"/>
  <c r="B42" i="16" s="1"/>
  <c r="I25" i="18"/>
  <c r="O25" i="18"/>
  <c r="B19" i="22"/>
  <c r="B20" i="22" s="1"/>
  <c r="B21" i="22" s="1"/>
  <c r="B22" i="22" s="1"/>
  <c r="B23" i="22" s="1"/>
  <c r="B24" i="22" s="1"/>
  <c r="B30" i="22" s="1"/>
  <c r="AM9" i="18"/>
  <c r="AM18" i="18"/>
  <c r="AM8" i="18"/>
  <c r="AM47" i="18"/>
  <c r="AM20" i="18"/>
  <c r="AM55" i="18"/>
  <c r="AM31" i="18"/>
  <c r="AM48" i="18"/>
  <c r="AM59" i="18"/>
  <c r="AM33" i="18"/>
  <c r="AM44" i="18"/>
  <c r="AM56" i="18"/>
  <c r="AM23" i="18"/>
  <c r="AM34" i="18"/>
  <c r="AM43" i="18"/>
  <c r="AM36" i="18"/>
  <c r="AM21" i="18"/>
  <c r="AM60" i="18"/>
  <c r="AM6" i="18"/>
  <c r="AM35" i="18"/>
  <c r="AM7" i="18"/>
  <c r="AM32" i="18"/>
  <c r="AM10" i="18"/>
  <c r="AM24" i="18"/>
  <c r="AM12" i="18"/>
  <c r="AM57" i="18"/>
  <c r="AM19" i="18"/>
  <c r="AM11" i="18"/>
  <c r="AM54" i="18"/>
  <c r="AM46" i="18"/>
  <c r="AM45" i="18"/>
  <c r="AM22" i="18"/>
  <c r="AM30" i="18"/>
  <c r="AM42" i="18"/>
  <c r="AM58" i="18"/>
  <c r="N13" i="15"/>
  <c r="O13" i="15"/>
  <c r="N13" i="22"/>
  <c r="J13" i="22"/>
  <c r="K25" i="16"/>
  <c r="E25" i="16"/>
  <c r="G25" i="18"/>
  <c r="F25" i="18"/>
  <c r="B7" i="24"/>
  <c r="B8" i="24" s="1"/>
  <c r="B9" i="24" s="1"/>
  <c r="B10" i="24" s="1"/>
  <c r="B11" i="24" s="1"/>
  <c r="B12" i="24" s="1"/>
  <c r="B18" i="24" s="1"/>
  <c r="AM60" i="22" l="1"/>
  <c r="AM56" i="22"/>
  <c r="AM57" i="22"/>
  <c r="AM55" i="22"/>
  <c r="AM58" i="22"/>
  <c r="AM54" i="22"/>
  <c r="AM59" i="22"/>
  <c r="AE47" i="22"/>
  <c r="AM47" i="23"/>
  <c r="L25" i="23"/>
  <c r="AM11" i="23"/>
  <c r="AM6" i="23"/>
  <c r="AM24" i="23"/>
  <c r="AM22" i="23"/>
  <c r="AM31" i="23"/>
  <c r="AM10" i="23"/>
  <c r="AM43" i="23"/>
  <c r="AM32" i="23"/>
  <c r="AM20" i="23"/>
  <c r="AM23" i="23"/>
  <c r="AM46" i="23"/>
  <c r="AM35" i="23"/>
  <c r="AM21" i="23"/>
  <c r="AM34" i="23"/>
  <c r="AM44" i="23"/>
  <c r="AM42" i="23"/>
  <c r="AM33" i="23"/>
  <c r="AM9" i="23"/>
  <c r="AM48" i="23"/>
  <c r="AM36" i="25"/>
  <c r="AM24" i="25"/>
  <c r="AM42" i="25"/>
  <c r="AM55" i="25"/>
  <c r="AM46" i="25"/>
  <c r="AM47" i="25"/>
  <c r="AM45" i="25"/>
  <c r="AM59" i="25"/>
  <c r="AM58" i="25"/>
  <c r="AM7" i="25"/>
  <c r="AM11" i="25"/>
  <c r="AM56" i="25"/>
  <c r="AM30" i="25"/>
  <c r="AM20" i="25"/>
  <c r="AM6" i="25"/>
  <c r="AM48" i="25"/>
  <c r="AM23" i="25"/>
  <c r="AM35" i="25"/>
  <c r="AM19" i="25"/>
  <c r="AM9" i="25"/>
  <c r="AM60" i="25"/>
  <c r="AM32" i="25"/>
  <c r="AM44" i="25"/>
  <c r="AM33" i="25"/>
  <c r="AM57" i="25"/>
  <c r="AM8" i="25"/>
  <c r="AM10" i="25"/>
  <c r="AM18" i="25"/>
  <c r="AM31" i="25"/>
  <c r="AM21" i="25"/>
  <c r="AM34" i="25"/>
  <c r="AM43" i="25"/>
  <c r="AM54" i="25"/>
  <c r="AM12" i="25"/>
  <c r="K25" i="23"/>
  <c r="Q13" i="24"/>
  <c r="O13" i="26"/>
  <c r="T13" i="26"/>
  <c r="M13" i="26"/>
  <c r="L13" i="26"/>
  <c r="M25" i="23"/>
  <c r="D25" i="23"/>
  <c r="U13" i="26"/>
  <c r="AM61" i="26" s="1"/>
  <c r="F25" i="23"/>
  <c r="T25" i="23"/>
  <c r="H25" i="23"/>
  <c r="Q25" i="22"/>
  <c r="Q37" i="23"/>
  <c r="Q25" i="23"/>
  <c r="K13" i="26"/>
  <c r="J13" i="26"/>
  <c r="E13" i="26"/>
  <c r="G25" i="23"/>
  <c r="O25" i="23"/>
  <c r="V13" i="26"/>
  <c r="D13" i="26"/>
  <c r="I25" i="23"/>
  <c r="G13" i="26"/>
  <c r="I13" i="26"/>
  <c r="P13" i="26"/>
  <c r="F13" i="26"/>
  <c r="P25" i="23"/>
  <c r="E25" i="23"/>
  <c r="U25" i="23"/>
  <c r="C25" i="23"/>
  <c r="C13" i="26"/>
  <c r="N13" i="26"/>
  <c r="J25" i="23"/>
  <c r="N25" i="23"/>
  <c r="V25" i="23"/>
  <c r="H13" i="26"/>
  <c r="Q13" i="26"/>
  <c r="Q25" i="26"/>
  <c r="Q37" i="25"/>
  <c r="AM23" i="15"/>
  <c r="AM20" i="15"/>
  <c r="AM35" i="15"/>
  <c r="AM44" i="15"/>
  <c r="M25" i="26"/>
  <c r="L25" i="26"/>
  <c r="D25" i="26"/>
  <c r="AM21" i="15"/>
  <c r="O25" i="26"/>
  <c r="H25" i="15"/>
  <c r="G25" i="15"/>
  <c r="C25" i="15"/>
  <c r="D25" i="22"/>
  <c r="H25" i="26"/>
  <c r="O37" i="18"/>
  <c r="T37" i="18"/>
  <c r="AM22" i="15"/>
  <c r="J25" i="26"/>
  <c r="V25" i="26"/>
  <c r="E25" i="26"/>
  <c r="G25" i="26"/>
  <c r="C25" i="26"/>
  <c r="G37" i="23"/>
  <c r="T37" i="23"/>
  <c r="AM46" i="15"/>
  <c r="N25" i="26"/>
  <c r="K25" i="26"/>
  <c r="P37" i="18"/>
  <c r="K37" i="18"/>
  <c r="E37" i="23"/>
  <c r="F25" i="26"/>
  <c r="I25" i="26"/>
  <c r="N37" i="18"/>
  <c r="K37" i="23"/>
  <c r="AM12" i="15"/>
  <c r="P25" i="26"/>
  <c r="U25" i="26"/>
  <c r="B10" i="21"/>
  <c r="AM42" i="15"/>
  <c r="AM8" i="15"/>
  <c r="AM31" i="15"/>
  <c r="V37" i="18"/>
  <c r="C37" i="18"/>
  <c r="AM34" i="15"/>
  <c r="AM19" i="15"/>
  <c r="AM9" i="15"/>
  <c r="AM32" i="15"/>
  <c r="M13" i="24"/>
  <c r="U25" i="22"/>
  <c r="T25" i="15"/>
  <c r="M37" i="18"/>
  <c r="H37" i="18"/>
  <c r="AM30" i="15"/>
  <c r="AM7" i="15"/>
  <c r="AM47" i="15"/>
  <c r="AM18" i="15"/>
  <c r="AM11" i="15"/>
  <c r="B11" i="19"/>
  <c r="AM55" i="15"/>
  <c r="AM57" i="15"/>
  <c r="AM54" i="15"/>
  <c r="C25" i="22"/>
  <c r="I25" i="15"/>
  <c r="U37" i="18"/>
  <c r="AM60" i="15"/>
  <c r="AM45" i="15"/>
  <c r="AM6" i="15"/>
  <c r="AM56" i="15"/>
  <c r="AM48" i="15"/>
  <c r="AM10" i="15"/>
  <c r="N13" i="24"/>
  <c r="J37" i="18"/>
  <c r="AM58" i="15"/>
  <c r="D13" i="24"/>
  <c r="V25" i="22"/>
  <c r="M25" i="22"/>
  <c r="P25" i="15"/>
  <c r="F37" i="18"/>
  <c r="AM43" i="15"/>
  <c r="AM59" i="15"/>
  <c r="AM36" i="15"/>
  <c r="AM24" i="15"/>
  <c r="B43" i="25"/>
  <c r="B44" i="25" s="1"/>
  <c r="B45" i="25" s="1"/>
  <c r="B46" i="25" s="1"/>
  <c r="B47" i="25" s="1"/>
  <c r="B48" i="25" s="1"/>
  <c r="B54" i="25" s="1"/>
  <c r="M37" i="16"/>
  <c r="H25" i="22"/>
  <c r="D37" i="16"/>
  <c r="E37" i="25"/>
  <c r="M37" i="25"/>
  <c r="D37" i="23"/>
  <c r="C37" i="23"/>
  <c r="AM25" i="16"/>
  <c r="J13" i="24"/>
  <c r="AM49" i="18"/>
  <c r="AM61" i="18"/>
  <c r="AM13" i="18"/>
  <c r="I25" i="22"/>
  <c r="T25" i="22"/>
  <c r="P37" i="16"/>
  <c r="F37" i="16"/>
  <c r="K37" i="16"/>
  <c r="J25" i="15"/>
  <c r="V25" i="15"/>
  <c r="K25" i="15"/>
  <c r="L37" i="18"/>
  <c r="G37" i="18"/>
  <c r="K37" i="25"/>
  <c r="H37" i="25"/>
  <c r="J37" i="23"/>
  <c r="L37" i="23"/>
  <c r="M37" i="23"/>
  <c r="AM13" i="16"/>
  <c r="AM10" i="26"/>
  <c r="AM19" i="26"/>
  <c r="AM57" i="26"/>
  <c r="AM56" i="26"/>
  <c r="AM47" i="26"/>
  <c r="I37" i="25"/>
  <c r="B31" i="22"/>
  <c r="B32" i="22" s="1"/>
  <c r="B33" i="22" s="1"/>
  <c r="B34" i="22" s="1"/>
  <c r="B35" i="22" s="1"/>
  <c r="B36" i="22" s="1"/>
  <c r="B42" i="22" s="1"/>
  <c r="E25" i="22"/>
  <c r="B31" i="15"/>
  <c r="B32" i="15" s="1"/>
  <c r="B33" i="15" s="1"/>
  <c r="B34" i="15" s="1"/>
  <c r="B35" i="15" s="1"/>
  <c r="B36" i="15" s="1"/>
  <c r="B42" i="15" s="1"/>
  <c r="O37" i="25"/>
  <c r="O37" i="23"/>
  <c r="P37" i="23"/>
  <c r="L25" i="22"/>
  <c r="K25" i="22"/>
  <c r="N37" i="16"/>
  <c r="U37" i="16"/>
  <c r="T37" i="16"/>
  <c r="F25" i="15"/>
  <c r="O25" i="15"/>
  <c r="U25" i="15"/>
  <c r="I37" i="18"/>
  <c r="D37" i="18"/>
  <c r="E37" i="18"/>
  <c r="G37" i="25"/>
  <c r="L37" i="25"/>
  <c r="I37" i="23"/>
  <c r="N37" i="23"/>
  <c r="B10" i="20"/>
  <c r="AM49" i="16"/>
  <c r="T25" i="26"/>
  <c r="B43" i="16"/>
  <c r="B44" i="16" s="1"/>
  <c r="B45" i="16" s="1"/>
  <c r="B46" i="16" s="1"/>
  <c r="B47" i="16" s="1"/>
  <c r="B48" i="16" s="1"/>
  <c r="U37" i="25"/>
  <c r="B10" i="14"/>
  <c r="T37" i="25"/>
  <c r="J37" i="16"/>
  <c r="AM25" i="18"/>
  <c r="G37" i="16"/>
  <c r="Q25" i="15"/>
  <c r="B43" i="23"/>
  <c r="B44" i="23" s="1"/>
  <c r="B45" i="23" s="1"/>
  <c r="B46" i="23" s="1"/>
  <c r="B47" i="23" s="1"/>
  <c r="B48" i="23" s="1"/>
  <c r="N25" i="22"/>
  <c r="C37" i="16"/>
  <c r="AM19" i="22"/>
  <c r="AM31" i="22"/>
  <c r="AM8" i="22"/>
  <c r="AM43" i="22"/>
  <c r="AM46" i="22"/>
  <c r="AM45" i="22"/>
  <c r="AM33" i="22"/>
  <c r="AM23" i="22"/>
  <c r="AM12" i="22"/>
  <c r="AM34" i="22"/>
  <c r="AM20" i="22"/>
  <c r="AM30" i="22"/>
  <c r="AM36" i="22"/>
  <c r="AM9" i="22"/>
  <c r="AM18" i="22"/>
  <c r="AM42" i="22"/>
  <c r="AM7" i="22"/>
  <c r="AM44" i="22"/>
  <c r="AM24" i="22"/>
  <c r="AM22" i="22"/>
  <c r="AM47" i="22"/>
  <c r="AM10" i="22"/>
  <c r="AM48" i="22"/>
  <c r="AM32" i="22"/>
  <c r="AM35" i="22"/>
  <c r="AM21" i="22"/>
  <c r="AM11" i="22"/>
  <c r="AM6" i="22"/>
  <c r="D37" i="25"/>
  <c r="C37" i="25"/>
  <c r="P37" i="25"/>
  <c r="V37" i="23"/>
  <c r="F37" i="23"/>
  <c r="AM37" i="16"/>
  <c r="L37" i="16"/>
  <c r="Q37" i="16"/>
  <c r="J37" i="25"/>
  <c r="P25" i="22"/>
  <c r="AM37" i="18"/>
  <c r="J25" i="22"/>
  <c r="O37" i="16"/>
  <c r="E37" i="16"/>
  <c r="N25" i="15"/>
  <c r="G25" i="22"/>
  <c r="H37" i="16"/>
  <c r="L25" i="15"/>
  <c r="D25" i="15"/>
  <c r="O13" i="24"/>
  <c r="O25" i="22"/>
  <c r="F25" i="22"/>
  <c r="I37" i="16"/>
  <c r="V37" i="16"/>
  <c r="M25" i="15"/>
  <c r="E25" i="15"/>
  <c r="B43" i="18"/>
  <c r="B44" i="18" s="1"/>
  <c r="B45" i="18" s="1"/>
  <c r="B46" i="18" s="1"/>
  <c r="B47" i="18" s="1"/>
  <c r="B48" i="18" s="1"/>
  <c r="Q37" i="18"/>
  <c r="F37" i="25"/>
  <c r="V37" i="25"/>
  <c r="N37" i="25"/>
  <c r="U37" i="23"/>
  <c r="H37" i="23"/>
  <c r="AM61" i="16"/>
  <c r="B31" i="26"/>
  <c r="B32" i="26" s="1"/>
  <c r="B33" i="26" s="1"/>
  <c r="B34" i="26" s="1"/>
  <c r="B35" i="26" s="1"/>
  <c r="B36" i="26" s="1"/>
  <c r="B42" i="26" s="1"/>
  <c r="P13" i="24"/>
  <c r="K13" i="24"/>
  <c r="H13" i="24"/>
  <c r="I13" i="24"/>
  <c r="T13" i="24"/>
  <c r="V13" i="24"/>
  <c r="G13" i="24"/>
  <c r="F13" i="24"/>
  <c r="B19" i="24"/>
  <c r="B20" i="24" s="1"/>
  <c r="B21" i="24" s="1"/>
  <c r="B22" i="24" s="1"/>
  <c r="B23" i="24" s="1"/>
  <c r="B24" i="24" s="1"/>
  <c r="B30" i="24" s="1"/>
  <c r="U13" i="24"/>
  <c r="AM11" i="24" s="1"/>
  <c r="E13" i="24"/>
  <c r="C13" i="24"/>
  <c r="L13" i="24"/>
  <c r="AM61" i="22" l="1"/>
  <c r="AE28" i="23"/>
  <c r="AM13" i="23"/>
  <c r="AM55" i="26"/>
  <c r="AM60" i="26"/>
  <c r="AM36" i="26"/>
  <c r="AM30" i="26"/>
  <c r="AM31" i="26"/>
  <c r="AM49" i="26"/>
  <c r="AM6" i="26"/>
  <c r="AM48" i="26"/>
  <c r="AM37" i="23"/>
  <c r="AM49" i="23"/>
  <c r="AM25" i="23"/>
  <c r="AM7" i="26"/>
  <c r="AM34" i="26"/>
  <c r="AM24" i="26"/>
  <c r="AM35" i="26"/>
  <c r="AM42" i="26"/>
  <c r="AM45" i="26"/>
  <c r="AM18" i="26"/>
  <c r="AM23" i="26"/>
  <c r="AM22" i="26"/>
  <c r="AM59" i="26"/>
  <c r="AM33" i="26"/>
  <c r="AM20" i="26"/>
  <c r="AM58" i="26"/>
  <c r="AM11" i="26"/>
  <c r="AM12" i="26"/>
  <c r="AM44" i="26"/>
  <c r="AM32" i="26"/>
  <c r="AM46" i="26"/>
  <c r="AM9" i="26"/>
  <c r="AM21" i="26"/>
  <c r="AM8" i="26"/>
  <c r="AM49" i="25"/>
  <c r="AM61" i="25"/>
  <c r="AM25" i="25"/>
  <c r="AM13" i="25"/>
  <c r="AM37" i="25"/>
  <c r="Q37" i="22"/>
  <c r="Q25" i="24"/>
  <c r="Q49" i="23"/>
  <c r="Q37" i="26"/>
  <c r="Q49" i="25"/>
  <c r="E49" i="23"/>
  <c r="B55" i="25"/>
  <c r="B56" i="25" s="1"/>
  <c r="B57" i="25" s="1"/>
  <c r="B58" i="25" s="1"/>
  <c r="B59" i="25" s="1"/>
  <c r="B60" i="25" s="1"/>
  <c r="F61" i="25" s="1"/>
  <c r="C49" i="23"/>
  <c r="AE25" i="23" s="1"/>
  <c r="AM49" i="15"/>
  <c r="P37" i="26"/>
  <c r="F49" i="18"/>
  <c r="J49" i="18"/>
  <c r="K49" i="18"/>
  <c r="P49" i="18"/>
  <c r="U49" i="25"/>
  <c r="J25" i="24"/>
  <c r="AM37" i="15"/>
  <c r="K49" i="23"/>
  <c r="P49" i="23"/>
  <c r="D49" i="23"/>
  <c r="AE24" i="23" s="1"/>
  <c r="K49" i="25"/>
  <c r="AM25" i="15"/>
  <c r="U37" i="26"/>
  <c r="AM13" i="15"/>
  <c r="B11" i="21"/>
  <c r="H37" i="26"/>
  <c r="V49" i="18"/>
  <c r="M49" i="16"/>
  <c r="AE40" i="16" s="1"/>
  <c r="AF40" i="16" s="1"/>
  <c r="H49" i="25"/>
  <c r="V37" i="26"/>
  <c r="AM61" i="15"/>
  <c r="F37" i="26"/>
  <c r="Q49" i="18"/>
  <c r="H49" i="18"/>
  <c r="K49" i="16"/>
  <c r="F49" i="25"/>
  <c r="P49" i="25"/>
  <c r="T37" i="26"/>
  <c r="T49" i="18"/>
  <c r="M49" i="18"/>
  <c r="G49" i="18"/>
  <c r="G49" i="16"/>
  <c r="AE32" i="16" s="1"/>
  <c r="AF32" i="16" s="1"/>
  <c r="N49" i="25"/>
  <c r="E49" i="25"/>
  <c r="O49" i="18"/>
  <c r="L49" i="25"/>
  <c r="C49" i="16"/>
  <c r="F49" i="16"/>
  <c r="P49" i="16"/>
  <c r="I49" i="25"/>
  <c r="M49" i="25"/>
  <c r="E49" i="18"/>
  <c r="U49" i="18"/>
  <c r="I49" i="18"/>
  <c r="U49" i="16"/>
  <c r="AE47" i="16" s="1"/>
  <c r="L49" i="18"/>
  <c r="N49" i="18"/>
  <c r="I37" i="26"/>
  <c r="C49" i="18"/>
  <c r="D49" i="18"/>
  <c r="O49" i="23"/>
  <c r="AE41" i="23" s="1"/>
  <c r="D49" i="16"/>
  <c r="C49" i="25"/>
  <c r="O49" i="25"/>
  <c r="B12" i="19"/>
  <c r="D13" i="19" s="1"/>
  <c r="U37" i="15"/>
  <c r="C37" i="22"/>
  <c r="K37" i="15"/>
  <c r="M37" i="15"/>
  <c r="L37" i="15"/>
  <c r="L37" i="22"/>
  <c r="J37" i="22"/>
  <c r="E25" i="24"/>
  <c r="C25" i="24"/>
  <c r="N37" i="26"/>
  <c r="K37" i="26"/>
  <c r="AM25" i="22"/>
  <c r="G49" i="23"/>
  <c r="AE32" i="23" s="1"/>
  <c r="L49" i="23"/>
  <c r="AE39" i="23" s="1"/>
  <c r="I49" i="23"/>
  <c r="Q49" i="16"/>
  <c r="T49" i="16"/>
  <c r="AE48" i="16" s="1"/>
  <c r="N37" i="15"/>
  <c r="G37" i="15"/>
  <c r="O37" i="15"/>
  <c r="O37" i="22"/>
  <c r="I37" i="15"/>
  <c r="U37" i="22"/>
  <c r="V25" i="24"/>
  <c r="B11" i="14"/>
  <c r="B11" i="20"/>
  <c r="J37" i="15"/>
  <c r="M37" i="22"/>
  <c r="G37" i="22"/>
  <c r="F25" i="24"/>
  <c r="O37" i="26"/>
  <c r="L37" i="26"/>
  <c r="AM13" i="22"/>
  <c r="F49" i="23"/>
  <c r="U49" i="23"/>
  <c r="AE47" i="23" s="1"/>
  <c r="L49" i="16"/>
  <c r="AE39" i="16" s="1"/>
  <c r="AF39" i="16" s="1"/>
  <c r="H49" i="16"/>
  <c r="AE33" i="16" s="1"/>
  <c r="AF33" i="16" s="1"/>
  <c r="D37" i="15"/>
  <c r="V37" i="15"/>
  <c r="N37" i="22"/>
  <c r="P37" i="22"/>
  <c r="V49" i="25"/>
  <c r="J49" i="25"/>
  <c r="G49" i="25"/>
  <c r="B43" i="22"/>
  <c r="B44" i="22" s="1"/>
  <c r="B45" i="22" s="1"/>
  <c r="B46" i="22" s="1"/>
  <c r="B47" i="22" s="1"/>
  <c r="AM49" i="22"/>
  <c r="F37" i="22"/>
  <c r="B43" i="26"/>
  <c r="B44" i="26" s="1"/>
  <c r="B45" i="26" s="1"/>
  <c r="B46" i="26" s="1"/>
  <c r="B47" i="26" s="1"/>
  <c r="B48" i="26" s="1"/>
  <c r="C37" i="15"/>
  <c r="C37" i="26"/>
  <c r="G37" i="26"/>
  <c r="T49" i="23"/>
  <c r="AE48" i="23" s="1"/>
  <c r="I49" i="16"/>
  <c r="P37" i="15"/>
  <c r="H37" i="15"/>
  <c r="V37" i="22"/>
  <c r="H37" i="22"/>
  <c r="K37" i="22"/>
  <c r="B43" i="15"/>
  <c r="B44" i="15" s="1"/>
  <c r="B45" i="15" s="1"/>
  <c r="B46" i="15" s="1"/>
  <c r="B47" i="15" s="1"/>
  <c r="B48" i="15" s="1"/>
  <c r="B54" i="15" s="1"/>
  <c r="E37" i="22"/>
  <c r="E37" i="15"/>
  <c r="G25" i="24"/>
  <c r="P25" i="24"/>
  <c r="J49" i="23"/>
  <c r="M49" i="23"/>
  <c r="AE40" i="23" s="1"/>
  <c r="N49" i="16"/>
  <c r="AE42" i="16" s="1"/>
  <c r="AF42" i="16" s="1"/>
  <c r="F37" i="15"/>
  <c r="I25" i="24"/>
  <c r="E37" i="26"/>
  <c r="AM37" i="22"/>
  <c r="H49" i="23"/>
  <c r="AE33" i="23" s="1"/>
  <c r="E49" i="16"/>
  <c r="AE28" i="16" s="1"/>
  <c r="AF28" i="16" s="1"/>
  <c r="M25" i="24"/>
  <c r="D37" i="26"/>
  <c r="J37" i="26"/>
  <c r="M37" i="26"/>
  <c r="V49" i="23"/>
  <c r="AE50" i="23" s="1"/>
  <c r="N49" i="23"/>
  <c r="AE42" i="23" s="1"/>
  <c r="O49" i="16"/>
  <c r="AE41" i="16" s="1"/>
  <c r="AF41" i="16" s="1"/>
  <c r="V49" i="16"/>
  <c r="AE50" i="16" s="1"/>
  <c r="AF50" i="16" s="1"/>
  <c r="AF16" i="16" s="1"/>
  <c r="J49" i="16"/>
  <c r="Q37" i="15"/>
  <c r="T37" i="15"/>
  <c r="T37" i="22"/>
  <c r="D37" i="22"/>
  <c r="I37" i="22"/>
  <c r="D49" i="25"/>
  <c r="T49" i="25"/>
  <c r="D25" i="24"/>
  <c r="K25" i="24"/>
  <c r="N25" i="24"/>
  <c r="AM36" i="24"/>
  <c r="AM35" i="24"/>
  <c r="AM20" i="24"/>
  <c r="AM61" i="24"/>
  <c r="AM45" i="24"/>
  <c r="AM9" i="24"/>
  <c r="AM34" i="24"/>
  <c r="AM32" i="24"/>
  <c r="AM55" i="24"/>
  <c r="AM60" i="24"/>
  <c r="AM23" i="24"/>
  <c r="AM21" i="24"/>
  <c r="AM18" i="24"/>
  <c r="AM49" i="24"/>
  <c r="AM56" i="24"/>
  <c r="AM7" i="24"/>
  <c r="AM24" i="24"/>
  <c r="AM10" i="24"/>
  <c r="AM33" i="24"/>
  <c r="AM42" i="24"/>
  <c r="AM12" i="24"/>
  <c r="AM22" i="24"/>
  <c r="AM19" i="24"/>
  <c r="AM6" i="24"/>
  <c r="AM44" i="24"/>
  <c r="AM30" i="24"/>
  <c r="AM8" i="24"/>
  <c r="AM59" i="24"/>
  <c r="AM57" i="24"/>
  <c r="AM31" i="24"/>
  <c r="AM47" i="24"/>
  <c r="AM46" i="24"/>
  <c r="AM48" i="24"/>
  <c r="AM58" i="24"/>
  <c r="B31" i="24"/>
  <c r="B32" i="24" s="1"/>
  <c r="B33" i="24" s="1"/>
  <c r="B34" i="24" s="1"/>
  <c r="B35" i="24" s="1"/>
  <c r="B36" i="24" s="1"/>
  <c r="B42" i="24" s="1"/>
  <c r="H25" i="24"/>
  <c r="U25" i="24"/>
  <c r="T25" i="24"/>
  <c r="L25" i="24"/>
  <c r="O25" i="24"/>
  <c r="AE35" i="23" l="1"/>
  <c r="AM62" i="26"/>
  <c r="AE34" i="23"/>
  <c r="B48" i="22"/>
  <c r="AM50" i="26"/>
  <c r="AM13" i="26"/>
  <c r="AM37" i="26"/>
  <c r="AM25" i="26"/>
  <c r="N61" i="25"/>
  <c r="AE42" i="25" s="1"/>
  <c r="AF42" i="25" s="1"/>
  <c r="Q37" i="24"/>
  <c r="Q49" i="22"/>
  <c r="Q49" i="26"/>
  <c r="P61" i="25"/>
  <c r="M61" i="25"/>
  <c r="AE40" i="25" s="1"/>
  <c r="AF40" i="25" s="1"/>
  <c r="Q61" i="25"/>
  <c r="T61" i="25"/>
  <c r="AE48" i="25" s="1"/>
  <c r="G61" i="25"/>
  <c r="AE32" i="25" s="1"/>
  <c r="AF32" i="25" s="1"/>
  <c r="C61" i="25"/>
  <c r="K61" i="25"/>
  <c r="O61" i="25"/>
  <c r="AE41" i="25" s="1"/>
  <c r="AF41" i="25" s="1"/>
  <c r="L61" i="25"/>
  <c r="AE39" i="25" s="1"/>
  <c r="AF39" i="25" s="1"/>
  <c r="D61" i="25"/>
  <c r="V61" i="25"/>
  <c r="AE50" i="25" s="1"/>
  <c r="AF50" i="25" s="1"/>
  <c r="AF16" i="25" s="1"/>
  <c r="E61" i="25"/>
  <c r="AE28" i="25" s="1"/>
  <c r="AF28" i="25" s="1"/>
  <c r="I61" i="25"/>
  <c r="U61" i="25"/>
  <c r="AE47" i="25" s="1"/>
  <c r="H61" i="25"/>
  <c r="AE33" i="25" s="1"/>
  <c r="AF33" i="25" s="1"/>
  <c r="J61" i="25"/>
  <c r="B55" i="15"/>
  <c r="AE32" i="18"/>
  <c r="AF32" i="18" s="1"/>
  <c r="AE47" i="18"/>
  <c r="J49" i="15"/>
  <c r="F49" i="15"/>
  <c r="L49" i="15"/>
  <c r="H49" i="15"/>
  <c r="M13" i="19"/>
  <c r="O49" i="15"/>
  <c r="M49" i="22"/>
  <c r="T49" i="22"/>
  <c r="AF15" i="22" s="1"/>
  <c r="T49" i="15"/>
  <c r="V49" i="15"/>
  <c r="B12" i="21"/>
  <c r="O13" i="21" s="1"/>
  <c r="U49" i="15"/>
  <c r="D49" i="22"/>
  <c r="M49" i="15"/>
  <c r="N49" i="22"/>
  <c r="AF32" i="23"/>
  <c r="P49" i="22"/>
  <c r="N49" i="26"/>
  <c r="G49" i="22"/>
  <c r="AF32" i="22" s="1"/>
  <c r="T37" i="24"/>
  <c r="I37" i="24"/>
  <c r="U49" i="22"/>
  <c r="E37" i="24"/>
  <c r="B18" i="19"/>
  <c r="N13" i="19"/>
  <c r="F13" i="19"/>
  <c r="G13" i="19"/>
  <c r="O13" i="19"/>
  <c r="E13" i="19"/>
  <c r="I13" i="19"/>
  <c r="U13" i="19"/>
  <c r="K13" i="19"/>
  <c r="L13" i="19"/>
  <c r="H13" i="19"/>
  <c r="V13" i="19"/>
  <c r="Q13" i="19"/>
  <c r="J13" i="19"/>
  <c r="P13" i="19"/>
  <c r="T13" i="19"/>
  <c r="C13" i="19"/>
  <c r="C37" i="24"/>
  <c r="O37" i="24"/>
  <c r="H37" i="24"/>
  <c r="D49" i="26"/>
  <c r="K37" i="24"/>
  <c r="P49" i="26"/>
  <c r="C49" i="22"/>
  <c r="AE25" i="16"/>
  <c r="M49" i="26"/>
  <c r="AE28" i="18"/>
  <c r="AF28" i="18" s="1"/>
  <c r="AE41" i="18"/>
  <c r="AF41" i="18" s="1"/>
  <c r="AE48" i="18"/>
  <c r="B12" i="14"/>
  <c r="F13" i="14" s="1"/>
  <c r="AF50" i="23"/>
  <c r="AF16" i="23" s="1"/>
  <c r="AF48" i="16"/>
  <c r="AF15" i="16"/>
  <c r="D37" i="24"/>
  <c r="L37" i="24"/>
  <c r="K49" i="15"/>
  <c r="G49" i="15"/>
  <c r="O49" i="26"/>
  <c r="J49" i="26"/>
  <c r="K49" i="22"/>
  <c r="L49" i="22"/>
  <c r="AE40" i="18"/>
  <c r="AF40" i="18" s="1"/>
  <c r="AF28" i="23"/>
  <c r="AF40" i="23"/>
  <c r="AE24" i="16"/>
  <c r="T49" i="26"/>
  <c r="AE39" i="18"/>
  <c r="AF39" i="18" s="1"/>
  <c r="C49" i="26"/>
  <c r="G49" i="26"/>
  <c r="AF42" i="23"/>
  <c r="AE35" i="16"/>
  <c r="AF35" i="16" s="1"/>
  <c r="N37" i="24"/>
  <c r="E49" i="15"/>
  <c r="E49" i="26"/>
  <c r="F49" i="26"/>
  <c r="I49" i="22"/>
  <c r="AE33" i="18"/>
  <c r="AF33" i="18" s="1"/>
  <c r="AF41" i="23"/>
  <c r="AE34" i="16"/>
  <c r="AF34" i="16" s="1"/>
  <c r="AE42" i="18"/>
  <c r="AF42" i="18" s="1"/>
  <c r="J37" i="24"/>
  <c r="P37" i="24"/>
  <c r="D49" i="15"/>
  <c r="P49" i="15"/>
  <c r="N49" i="15"/>
  <c r="K49" i="26"/>
  <c r="V49" i="26"/>
  <c r="H49" i="22"/>
  <c r="AF33" i="22" s="1"/>
  <c r="F49" i="22"/>
  <c r="AE50" i="18"/>
  <c r="AF50" i="18" s="1"/>
  <c r="AF16" i="18" s="1"/>
  <c r="AF39" i="23"/>
  <c r="AF47" i="16"/>
  <c r="AF14" i="16"/>
  <c r="I49" i="26"/>
  <c r="U37" i="24"/>
  <c r="Q49" i="15"/>
  <c r="I49" i="15"/>
  <c r="C49" i="15"/>
  <c r="H49" i="26"/>
  <c r="U49" i="26"/>
  <c r="L49" i="26"/>
  <c r="E49" i="22"/>
  <c r="AF28" i="22" s="1"/>
  <c r="O49" i="22"/>
  <c r="V49" i="22"/>
  <c r="AF50" i="22" s="1"/>
  <c r="AF16" i="22" s="1"/>
  <c r="B12" i="20"/>
  <c r="I13" i="20" s="1"/>
  <c r="AF33" i="23"/>
  <c r="F37" i="24"/>
  <c r="G37" i="24"/>
  <c r="AM13" i="24"/>
  <c r="AM62" i="24"/>
  <c r="B43" i="24"/>
  <c r="B44" i="24" s="1"/>
  <c r="B45" i="24" s="1"/>
  <c r="B46" i="24" s="1"/>
  <c r="B47" i="24" s="1"/>
  <c r="B48" i="24" s="1"/>
  <c r="AM50" i="24"/>
  <c r="AM25" i="24"/>
  <c r="M37" i="24"/>
  <c r="V37" i="24"/>
  <c r="AM37" i="24"/>
  <c r="AE25" i="22" l="1"/>
  <c r="AB14" i="22" s="1"/>
  <c r="AE35" i="22"/>
  <c r="AE34" i="22"/>
  <c r="AE24" i="22"/>
  <c r="J49" i="22"/>
  <c r="B54" i="22"/>
  <c r="Q49" i="24"/>
  <c r="AE25" i="25"/>
  <c r="AF25" i="25" s="1"/>
  <c r="AF48" i="25"/>
  <c r="AF15" i="25"/>
  <c r="AE35" i="25"/>
  <c r="AF35" i="25" s="1"/>
  <c r="AE24" i="25"/>
  <c r="AF24" i="25" s="1"/>
  <c r="AE34" i="25"/>
  <c r="AF34" i="25" s="1"/>
  <c r="AF14" i="25"/>
  <c r="AF47" i="25"/>
  <c r="B56" i="15"/>
  <c r="AF14" i="18"/>
  <c r="AF47" i="18"/>
  <c r="L13" i="20"/>
  <c r="T13" i="21"/>
  <c r="G13" i="14"/>
  <c r="E49" i="24"/>
  <c r="AE28" i="24" s="1"/>
  <c r="AF28" i="24" s="1"/>
  <c r="Q13" i="21"/>
  <c r="E13" i="21"/>
  <c r="U13" i="21"/>
  <c r="AM59" i="21" s="1"/>
  <c r="H13" i="20"/>
  <c r="D13" i="21"/>
  <c r="B18" i="21"/>
  <c r="L13" i="21"/>
  <c r="M13" i="21"/>
  <c r="J13" i="21"/>
  <c r="H13" i="21"/>
  <c r="C13" i="21"/>
  <c r="K13" i="21"/>
  <c r="N13" i="21"/>
  <c r="F13" i="21"/>
  <c r="G13" i="21"/>
  <c r="I13" i="21"/>
  <c r="P13" i="21"/>
  <c r="V13" i="21"/>
  <c r="AF48" i="22"/>
  <c r="J49" i="24"/>
  <c r="AE28" i="26"/>
  <c r="AF28" i="26" s="1"/>
  <c r="AM57" i="19"/>
  <c r="AM32" i="19"/>
  <c r="AM24" i="19"/>
  <c r="AM10" i="19"/>
  <c r="AM8" i="19"/>
  <c r="AM21" i="19"/>
  <c r="AM59" i="19"/>
  <c r="AM56" i="19"/>
  <c r="AM31" i="19"/>
  <c r="AM44" i="19"/>
  <c r="AM55" i="19"/>
  <c r="AM35" i="19"/>
  <c r="AM34" i="19"/>
  <c r="AM30" i="19"/>
  <c r="AM58" i="19"/>
  <c r="AM22" i="19"/>
  <c r="AM19" i="19"/>
  <c r="AM48" i="19"/>
  <c r="AM12" i="19"/>
  <c r="AM18" i="19"/>
  <c r="AM11" i="19"/>
  <c r="AM23" i="19"/>
  <c r="AM42" i="19"/>
  <c r="AM33" i="19"/>
  <c r="AM20" i="19"/>
  <c r="AM46" i="19"/>
  <c r="AM9" i="19"/>
  <c r="AM54" i="19"/>
  <c r="AM45" i="19"/>
  <c r="AM60" i="19"/>
  <c r="AM7" i="19"/>
  <c r="AM43" i="19"/>
  <c r="AM36" i="19"/>
  <c r="AM47" i="19"/>
  <c r="AM6" i="19"/>
  <c r="B19" i="19"/>
  <c r="B20" i="19" s="1"/>
  <c r="B21" i="19" s="1"/>
  <c r="B22" i="19" s="1"/>
  <c r="B23" i="19" s="1"/>
  <c r="B24" i="19" s="1"/>
  <c r="B30" i="19" s="1"/>
  <c r="AF34" i="22"/>
  <c r="AE39" i="26"/>
  <c r="AF39" i="26" s="1"/>
  <c r="AF14" i="23"/>
  <c r="AF47" i="23"/>
  <c r="AE34" i="18"/>
  <c r="AF34" i="18" s="1"/>
  <c r="AE35" i="18"/>
  <c r="AF35" i="18" s="1"/>
  <c r="AE25" i="18"/>
  <c r="AE24" i="18"/>
  <c r="B18" i="14"/>
  <c r="U13" i="14"/>
  <c r="M13" i="14"/>
  <c r="I13" i="14"/>
  <c r="E13" i="14"/>
  <c r="L13" i="14"/>
  <c r="C13" i="14"/>
  <c r="J13" i="14"/>
  <c r="T13" i="14"/>
  <c r="H13" i="14"/>
  <c r="AE50" i="26"/>
  <c r="AF50" i="26" s="1"/>
  <c r="AF16" i="26" s="1"/>
  <c r="AF34" i="23"/>
  <c r="AF35" i="23"/>
  <c r="D13" i="14"/>
  <c r="AF15" i="18"/>
  <c r="AF48" i="18"/>
  <c r="J13" i="20"/>
  <c r="AE42" i="26"/>
  <c r="AF42" i="26" s="1"/>
  <c r="AF35" i="22"/>
  <c r="N13" i="14"/>
  <c r="AF15" i="23"/>
  <c r="AF48" i="23"/>
  <c r="Q13" i="14"/>
  <c r="AE48" i="26"/>
  <c r="AE40" i="26"/>
  <c r="AF40" i="26" s="1"/>
  <c r="O13" i="14"/>
  <c r="AB14" i="16"/>
  <c r="AF25" i="16"/>
  <c r="AF47" i="22"/>
  <c r="AF14" i="22"/>
  <c r="V13" i="14"/>
  <c r="V49" i="24"/>
  <c r="AE50" i="24" s="1"/>
  <c r="AF50" i="24" s="1"/>
  <c r="AF16" i="24" s="1"/>
  <c r="AE41" i="26"/>
  <c r="AF41" i="26" s="1"/>
  <c r="AE47" i="26"/>
  <c r="P13" i="14"/>
  <c r="AB15" i="16"/>
  <c r="AF24" i="16"/>
  <c r="AE51" i="16"/>
  <c r="B18" i="20"/>
  <c r="G13" i="20"/>
  <c r="K13" i="20"/>
  <c r="C13" i="20"/>
  <c r="U13" i="20"/>
  <c r="E13" i="20"/>
  <c r="Q13" i="20"/>
  <c r="M13" i="20"/>
  <c r="T13" i="20"/>
  <c r="F13" i="20"/>
  <c r="D13" i="20"/>
  <c r="N13" i="20"/>
  <c r="P13" i="20"/>
  <c r="O13" i="20"/>
  <c r="V13" i="20"/>
  <c r="I49" i="24"/>
  <c r="AE32" i="26"/>
  <c r="AF32" i="26" s="1"/>
  <c r="AE33" i="26"/>
  <c r="AF33" i="26" s="1"/>
  <c r="K13" i="14"/>
  <c r="L49" i="24"/>
  <c r="AE39" i="24" s="1"/>
  <c r="AF39" i="24" s="1"/>
  <c r="G49" i="24"/>
  <c r="AE32" i="24" s="1"/>
  <c r="AF32" i="24" s="1"/>
  <c r="P49" i="24"/>
  <c r="O49" i="24"/>
  <c r="AE41" i="24" s="1"/>
  <c r="AF41" i="24" s="1"/>
  <c r="U49" i="24"/>
  <c r="AE47" i="24" s="1"/>
  <c r="D49" i="24"/>
  <c r="T49" i="24"/>
  <c r="AE48" i="24" s="1"/>
  <c r="N49" i="24"/>
  <c r="AE42" i="24" s="1"/>
  <c r="AF42" i="24" s="1"/>
  <c r="F49" i="24"/>
  <c r="C49" i="24"/>
  <c r="K49" i="24"/>
  <c r="H49" i="24"/>
  <c r="AE33" i="24" s="1"/>
  <c r="AF33" i="24" s="1"/>
  <c r="M49" i="24"/>
  <c r="AE40" i="24" s="1"/>
  <c r="AF40" i="24" s="1"/>
  <c r="B55" i="22" l="1"/>
  <c r="AB14" i="25"/>
  <c r="AF51" i="25"/>
  <c r="AB15" i="25"/>
  <c r="AE51" i="25"/>
  <c r="AF25" i="22"/>
  <c r="B57" i="15"/>
  <c r="AM31" i="21"/>
  <c r="AM55" i="21"/>
  <c r="AM56" i="21"/>
  <c r="AF51" i="16"/>
  <c r="AM57" i="21"/>
  <c r="AM35" i="21"/>
  <c r="AM21" i="21"/>
  <c r="AE35" i="26"/>
  <c r="AF35" i="26" s="1"/>
  <c r="AM44" i="21"/>
  <c r="AM48" i="21"/>
  <c r="AM32" i="21"/>
  <c r="AM6" i="21"/>
  <c r="AM10" i="21"/>
  <c r="AM22" i="21"/>
  <c r="AM19" i="21"/>
  <c r="AM8" i="21"/>
  <c r="AM43" i="21"/>
  <c r="AM23" i="21"/>
  <c r="AM42" i="21"/>
  <c r="AM34" i="21"/>
  <c r="AM45" i="21"/>
  <c r="AM7" i="21"/>
  <c r="AM20" i="21"/>
  <c r="AM24" i="21"/>
  <c r="AM18" i="21"/>
  <c r="AM60" i="21"/>
  <c r="AM12" i="21"/>
  <c r="AM33" i="21"/>
  <c r="AM58" i="21"/>
  <c r="V25" i="19"/>
  <c r="G25" i="19"/>
  <c r="J25" i="19"/>
  <c r="E25" i="19"/>
  <c r="AM9" i="21"/>
  <c r="AM30" i="21"/>
  <c r="AM11" i="21"/>
  <c r="AM47" i="21"/>
  <c r="M25" i="19"/>
  <c r="L25" i="19"/>
  <c r="Q25" i="19"/>
  <c r="AM46" i="21"/>
  <c r="AM36" i="21"/>
  <c r="AM54" i="21"/>
  <c r="H25" i="19"/>
  <c r="P25" i="19"/>
  <c r="C25" i="19"/>
  <c r="K25" i="19"/>
  <c r="B19" i="21"/>
  <c r="B20" i="21" s="1"/>
  <c r="B21" i="21" s="1"/>
  <c r="B22" i="21" s="1"/>
  <c r="B23" i="21" s="1"/>
  <c r="B24" i="21" s="1"/>
  <c r="B30" i="21" s="1"/>
  <c r="AM61" i="19"/>
  <c r="T25" i="19"/>
  <c r="U25" i="19"/>
  <c r="AE24" i="26"/>
  <c r="AB15" i="26" s="1"/>
  <c r="D25" i="19"/>
  <c r="F25" i="19"/>
  <c r="AM25" i="19"/>
  <c r="AM13" i="19"/>
  <c r="AM49" i="19"/>
  <c r="AE25" i="26"/>
  <c r="AF25" i="26" s="1"/>
  <c r="B31" i="19"/>
  <c r="B32" i="19" s="1"/>
  <c r="B33" i="19" s="1"/>
  <c r="B34" i="19" s="1"/>
  <c r="B35" i="19" s="1"/>
  <c r="B36" i="19" s="1"/>
  <c r="B42" i="19" s="1"/>
  <c r="AM37" i="19"/>
  <c r="AE34" i="26"/>
  <c r="AF34" i="26" s="1"/>
  <c r="I25" i="19"/>
  <c r="O25" i="19"/>
  <c r="N25" i="19"/>
  <c r="AF48" i="26"/>
  <c r="AF15" i="26"/>
  <c r="AF47" i="26"/>
  <c r="AF14" i="26"/>
  <c r="AF25" i="18"/>
  <c r="AB14" i="18"/>
  <c r="B19" i="20"/>
  <c r="B20" i="20" s="1"/>
  <c r="B21" i="20" s="1"/>
  <c r="B22" i="20" s="1"/>
  <c r="B23" i="20" s="1"/>
  <c r="B24" i="20" s="1"/>
  <c r="B30" i="20" s="1"/>
  <c r="AM59" i="14"/>
  <c r="AM58" i="14"/>
  <c r="AM31" i="14"/>
  <c r="AM30" i="14"/>
  <c r="AM8" i="14"/>
  <c r="AM57" i="14"/>
  <c r="AM54" i="14"/>
  <c r="AM20" i="14"/>
  <c r="AM43" i="14"/>
  <c r="AM33" i="14"/>
  <c r="AM9" i="14"/>
  <c r="AM55" i="14"/>
  <c r="AM47" i="14"/>
  <c r="AM18" i="14"/>
  <c r="AM7" i="14"/>
  <c r="AM34" i="14"/>
  <c r="AM24" i="14"/>
  <c r="AM21" i="14"/>
  <c r="AM56" i="14"/>
  <c r="AM19" i="14"/>
  <c r="AM48" i="14"/>
  <c r="AM45" i="14"/>
  <c r="AM36" i="14"/>
  <c r="AM6" i="14"/>
  <c r="AM46" i="14"/>
  <c r="AM11" i="14"/>
  <c r="AM42" i="14"/>
  <c r="AM23" i="14"/>
  <c r="AM10" i="14"/>
  <c r="AM22" i="14"/>
  <c r="AM44" i="14"/>
  <c r="AM35" i="14"/>
  <c r="AM32" i="14"/>
  <c r="AM12" i="14"/>
  <c r="AM60" i="14"/>
  <c r="AB15" i="18"/>
  <c r="AF24" i="18"/>
  <c r="AE51" i="18"/>
  <c r="AB14" i="23"/>
  <c r="AF25" i="23"/>
  <c r="AF24" i="23"/>
  <c r="AB15" i="23"/>
  <c r="AE51" i="23"/>
  <c r="B19" i="14"/>
  <c r="B20" i="14" s="1"/>
  <c r="B21" i="14" s="1"/>
  <c r="B22" i="14" s="1"/>
  <c r="B23" i="14" s="1"/>
  <c r="B24" i="14" s="1"/>
  <c r="B30" i="14" s="1"/>
  <c r="AF24" i="22"/>
  <c r="AB15" i="22"/>
  <c r="AM35" i="20"/>
  <c r="AM57" i="20"/>
  <c r="AM18" i="20"/>
  <c r="AM11" i="20"/>
  <c r="AM55" i="20"/>
  <c r="AM24" i="20"/>
  <c r="AM46" i="20"/>
  <c r="AM7" i="20"/>
  <c r="AM32" i="20"/>
  <c r="AM58" i="20"/>
  <c r="AM36" i="20"/>
  <c r="AM33" i="20"/>
  <c r="AM34" i="20"/>
  <c r="AM45" i="20"/>
  <c r="AM47" i="20"/>
  <c r="AM6" i="20"/>
  <c r="AM60" i="20"/>
  <c r="AM12" i="20"/>
  <c r="AM20" i="20"/>
  <c r="AM44" i="20"/>
  <c r="AM59" i="20"/>
  <c r="AM30" i="20"/>
  <c r="AM22" i="20"/>
  <c r="AM9" i="20"/>
  <c r="AM43" i="20"/>
  <c r="AM56" i="20"/>
  <c r="AM21" i="20"/>
  <c r="AM31" i="20"/>
  <c r="AM19" i="20"/>
  <c r="AM10" i="20"/>
  <c r="AM42" i="20"/>
  <c r="AM48" i="20"/>
  <c r="AM54" i="20"/>
  <c r="AM8" i="20"/>
  <c r="AM23" i="20"/>
  <c r="AF15" i="24"/>
  <c r="AF48" i="24"/>
  <c r="AF14" i="24"/>
  <c r="AF47" i="24"/>
  <c r="AE35" i="24"/>
  <c r="AF35" i="24" s="1"/>
  <c r="AE34" i="24"/>
  <c r="AF34" i="24" s="1"/>
  <c r="AE25" i="24"/>
  <c r="AE24" i="24"/>
  <c r="B56" i="22" l="1"/>
  <c r="B58" i="15"/>
  <c r="C37" i="19"/>
  <c r="G25" i="21"/>
  <c r="J25" i="21"/>
  <c r="V25" i="20"/>
  <c r="L25" i="14"/>
  <c r="E25" i="14"/>
  <c r="T25" i="20"/>
  <c r="O25" i="20"/>
  <c r="N25" i="20"/>
  <c r="AM49" i="21"/>
  <c r="AM25" i="21"/>
  <c r="L25" i="21"/>
  <c r="AM61" i="21"/>
  <c r="AM37" i="21"/>
  <c r="H25" i="21"/>
  <c r="AM13" i="21"/>
  <c r="O25" i="21"/>
  <c r="E25" i="21"/>
  <c r="M25" i="21"/>
  <c r="F25" i="14"/>
  <c r="V25" i="21"/>
  <c r="I25" i="21"/>
  <c r="T25" i="21"/>
  <c r="Q25" i="21"/>
  <c r="K25" i="21"/>
  <c r="N25" i="21"/>
  <c r="U25" i="21"/>
  <c r="D25" i="21"/>
  <c r="C25" i="21"/>
  <c r="F25" i="21"/>
  <c r="AF24" i="26"/>
  <c r="AF51" i="26" s="1"/>
  <c r="G37" i="19"/>
  <c r="E37" i="19"/>
  <c r="F37" i="19"/>
  <c r="Q37" i="19"/>
  <c r="U37" i="19"/>
  <c r="T25" i="14"/>
  <c r="O37" i="19"/>
  <c r="P25" i="21"/>
  <c r="D37" i="19"/>
  <c r="P37" i="19"/>
  <c r="B31" i="21"/>
  <c r="B32" i="21" s="1"/>
  <c r="B33" i="21" s="1"/>
  <c r="B34" i="21" s="1"/>
  <c r="B35" i="21" s="1"/>
  <c r="B36" i="21" s="1"/>
  <c r="B42" i="21" s="1"/>
  <c r="J37" i="19"/>
  <c r="I25" i="14"/>
  <c r="O25" i="14"/>
  <c r="AF51" i="23"/>
  <c r="AE51" i="26"/>
  <c r="B43" i="19"/>
  <c r="B44" i="19" s="1"/>
  <c r="B45" i="19" s="1"/>
  <c r="B46" i="19" s="1"/>
  <c r="B47" i="19" s="1"/>
  <c r="B48" i="19" s="1"/>
  <c r="AB14" i="26"/>
  <c r="V25" i="14"/>
  <c r="N37" i="19"/>
  <c r="I37" i="19"/>
  <c r="Q25" i="14"/>
  <c r="J25" i="14"/>
  <c r="H25" i="14"/>
  <c r="AF51" i="18"/>
  <c r="AM13" i="14"/>
  <c r="I25" i="20"/>
  <c r="L37" i="19"/>
  <c r="T37" i="19"/>
  <c r="V37" i="19"/>
  <c r="C25" i="14"/>
  <c r="AM13" i="20"/>
  <c r="U25" i="14"/>
  <c r="D25" i="14"/>
  <c r="G25" i="14"/>
  <c r="J25" i="20"/>
  <c r="K37" i="19"/>
  <c r="H37" i="19"/>
  <c r="M37" i="19"/>
  <c r="AM61" i="20"/>
  <c r="D25" i="20"/>
  <c r="P25" i="14"/>
  <c r="N25" i="14"/>
  <c r="M25" i="20"/>
  <c r="U25" i="20"/>
  <c r="Q25" i="20"/>
  <c r="B31" i="20"/>
  <c r="B32" i="20" s="1"/>
  <c r="B33" i="20" s="1"/>
  <c r="B34" i="20" s="1"/>
  <c r="B35" i="20" s="1"/>
  <c r="B36" i="20" s="1"/>
  <c r="B42" i="20" s="1"/>
  <c r="AM37" i="20"/>
  <c r="AM25" i="14"/>
  <c r="AM61" i="14"/>
  <c r="P25" i="20"/>
  <c r="K25" i="20"/>
  <c r="K25" i="14"/>
  <c r="M25" i="14"/>
  <c r="L25" i="20"/>
  <c r="H25" i="20"/>
  <c r="AM49" i="20"/>
  <c r="G25" i="20"/>
  <c r="AM37" i="14"/>
  <c r="E25" i="20"/>
  <c r="AM25" i="20"/>
  <c r="B31" i="14"/>
  <c r="B32" i="14" s="1"/>
  <c r="B33" i="14" s="1"/>
  <c r="B34" i="14" s="1"/>
  <c r="B35" i="14" s="1"/>
  <c r="B36" i="14" s="1"/>
  <c r="B42" i="14" s="1"/>
  <c r="AM49" i="14"/>
  <c r="F25" i="20"/>
  <c r="C25" i="20"/>
  <c r="AB14" i="24"/>
  <c r="AF25" i="24"/>
  <c r="AB15" i="24"/>
  <c r="AF24" i="24"/>
  <c r="AE51" i="24"/>
  <c r="B57" i="22" l="1"/>
  <c r="B59" i="15"/>
  <c r="T37" i="14"/>
  <c r="B43" i="21"/>
  <c r="B44" i="21" s="1"/>
  <c r="B45" i="21" s="1"/>
  <c r="B46" i="21" s="1"/>
  <c r="B47" i="21" s="1"/>
  <c r="B48" i="21" s="1"/>
  <c r="D37" i="21"/>
  <c r="Q37" i="21"/>
  <c r="U49" i="19"/>
  <c r="AE47" i="19" s="1"/>
  <c r="AF14" i="19" s="1"/>
  <c r="O37" i="14"/>
  <c r="I49" i="19"/>
  <c r="P49" i="19"/>
  <c r="K37" i="21"/>
  <c r="I37" i="21"/>
  <c r="U37" i="21"/>
  <c r="P37" i="21"/>
  <c r="E49" i="19"/>
  <c r="AE28" i="19" s="1"/>
  <c r="AF28" i="19" s="1"/>
  <c r="L37" i="21"/>
  <c r="K49" i="19"/>
  <c r="M37" i="21"/>
  <c r="C37" i="21"/>
  <c r="N37" i="21"/>
  <c r="C49" i="19"/>
  <c r="G37" i="21"/>
  <c r="G49" i="19"/>
  <c r="AE32" i="19" s="1"/>
  <c r="AF32" i="19" s="1"/>
  <c r="F37" i="21"/>
  <c r="T37" i="21"/>
  <c r="Q49" i="19"/>
  <c r="J37" i="21"/>
  <c r="O37" i="21"/>
  <c r="G37" i="14"/>
  <c r="O49" i="19"/>
  <c r="AE41" i="19" s="1"/>
  <c r="AF41" i="19" s="1"/>
  <c r="V37" i="21"/>
  <c r="H37" i="21"/>
  <c r="E37" i="21"/>
  <c r="H37" i="14"/>
  <c r="L49" i="19"/>
  <c r="AE39" i="19" s="1"/>
  <c r="AF39" i="19" s="1"/>
  <c r="T49" i="19"/>
  <c r="AE48" i="19" s="1"/>
  <c r="V49" i="19"/>
  <c r="AE50" i="19" s="1"/>
  <c r="AF50" i="19" s="1"/>
  <c r="AF16" i="19" s="1"/>
  <c r="H49" i="19"/>
  <c r="AE33" i="19" s="1"/>
  <c r="AF33" i="19" s="1"/>
  <c r="N49" i="19"/>
  <c r="AE42" i="19" s="1"/>
  <c r="AF42" i="19" s="1"/>
  <c r="M49" i="19"/>
  <c r="AE40" i="19" s="1"/>
  <c r="AF40" i="19" s="1"/>
  <c r="I37" i="14"/>
  <c r="F49" i="19"/>
  <c r="D49" i="19"/>
  <c r="J49" i="19"/>
  <c r="B43" i="20"/>
  <c r="B44" i="20" s="1"/>
  <c r="B45" i="20" s="1"/>
  <c r="B46" i="20" s="1"/>
  <c r="B47" i="20" s="1"/>
  <c r="B48" i="20" s="1"/>
  <c r="B54" i="20" s="1"/>
  <c r="B43" i="14"/>
  <c r="B44" i="14" s="1"/>
  <c r="B45" i="14" s="1"/>
  <c r="B46" i="14" s="1"/>
  <c r="B47" i="14" s="1"/>
  <c r="B48" i="14" s="1"/>
  <c r="G37" i="20"/>
  <c r="Q37" i="20"/>
  <c r="V37" i="14"/>
  <c r="L37" i="14"/>
  <c r="C37" i="20"/>
  <c r="K37" i="20"/>
  <c r="J37" i="20"/>
  <c r="E37" i="20"/>
  <c r="H37" i="20"/>
  <c r="C37" i="14"/>
  <c r="D37" i="14"/>
  <c r="F37" i="20"/>
  <c r="M37" i="20"/>
  <c r="F37" i="14"/>
  <c r="U37" i="14"/>
  <c r="J37" i="14"/>
  <c r="L37" i="20"/>
  <c r="D37" i="20"/>
  <c r="P37" i="20"/>
  <c r="N37" i="14"/>
  <c r="Q37" i="14"/>
  <c r="E37" i="14"/>
  <c r="P37" i="14"/>
  <c r="N37" i="20"/>
  <c r="O37" i="20"/>
  <c r="V37" i="20"/>
  <c r="M37" i="14"/>
  <c r="K37" i="14"/>
  <c r="T37" i="20"/>
  <c r="U37" i="20"/>
  <c r="I37" i="20"/>
  <c r="AF51" i="24"/>
  <c r="B58" i="22" l="1"/>
  <c r="B60" i="15"/>
  <c r="N61" i="15" s="1"/>
  <c r="AE42" i="15" s="1"/>
  <c r="AF42" i="15" s="1"/>
  <c r="L61" i="15"/>
  <c r="AE39" i="15" s="1"/>
  <c r="AF39" i="15" s="1"/>
  <c r="H49" i="14"/>
  <c r="AE33" i="14" s="1"/>
  <c r="AF33" i="14" s="1"/>
  <c r="V49" i="14"/>
  <c r="AE50" i="14" s="1"/>
  <c r="AF50" i="14" s="1"/>
  <c r="AF16" i="14" s="1"/>
  <c r="U49" i="21"/>
  <c r="AE47" i="21" s="1"/>
  <c r="AF14" i="21" s="1"/>
  <c r="N49" i="21"/>
  <c r="AE42" i="21" s="1"/>
  <c r="AF42" i="21" s="1"/>
  <c r="L49" i="21"/>
  <c r="AE39" i="21" s="1"/>
  <c r="AF39" i="21" s="1"/>
  <c r="D49" i="21"/>
  <c r="AF47" i="19"/>
  <c r="V49" i="21"/>
  <c r="AE50" i="21" s="1"/>
  <c r="AF50" i="21" s="1"/>
  <c r="AF16" i="21" s="1"/>
  <c r="I49" i="20"/>
  <c r="J49" i="20"/>
  <c r="M49" i="20"/>
  <c r="C49" i="20"/>
  <c r="N49" i="20"/>
  <c r="Q49" i="20"/>
  <c r="G49" i="20"/>
  <c r="O49" i="20"/>
  <c r="F49" i="20"/>
  <c r="P49" i="20"/>
  <c r="E49" i="14"/>
  <c r="AE28" i="14" s="1"/>
  <c r="AF28" i="14" s="1"/>
  <c r="K49" i="20"/>
  <c r="T49" i="21"/>
  <c r="AE48" i="21" s="1"/>
  <c r="K49" i="21"/>
  <c r="AE24" i="19"/>
  <c r="AF24" i="19" s="1"/>
  <c r="I49" i="14"/>
  <c r="AE34" i="19"/>
  <c r="AF34" i="19" s="1"/>
  <c r="C49" i="21"/>
  <c r="G49" i="14"/>
  <c r="AE32" i="14" s="1"/>
  <c r="AF32" i="14" s="1"/>
  <c r="F49" i="21"/>
  <c r="Q49" i="21"/>
  <c r="E49" i="21"/>
  <c r="AE28" i="21" s="1"/>
  <c r="AF28" i="21" s="1"/>
  <c r="M49" i="21"/>
  <c r="AE40" i="21" s="1"/>
  <c r="AF40" i="21" s="1"/>
  <c r="L49" i="20"/>
  <c r="D49" i="20"/>
  <c r="H49" i="21"/>
  <c r="AE33" i="21" s="1"/>
  <c r="AF33" i="21" s="1"/>
  <c r="P49" i="21"/>
  <c r="I49" i="21"/>
  <c r="AE35" i="19"/>
  <c r="AF35" i="19" s="1"/>
  <c r="H49" i="20"/>
  <c r="J49" i="21"/>
  <c r="G49" i="21"/>
  <c r="AE32" i="21" s="1"/>
  <c r="AF32" i="21" s="1"/>
  <c r="O49" i="21"/>
  <c r="AE41" i="21" s="1"/>
  <c r="AF41" i="21" s="1"/>
  <c r="L49" i="14"/>
  <c r="AE39" i="14" s="1"/>
  <c r="AF39" i="14" s="1"/>
  <c r="AF48" i="19"/>
  <c r="AF15" i="19"/>
  <c r="T49" i="14"/>
  <c r="AE48" i="14" s="1"/>
  <c r="AF48" i="14" s="1"/>
  <c r="AE25" i="19"/>
  <c r="K49" i="14"/>
  <c r="E49" i="20"/>
  <c r="T49" i="20"/>
  <c r="J49" i="14"/>
  <c r="D49" i="14"/>
  <c r="Q49" i="14"/>
  <c r="U49" i="14"/>
  <c r="AE47" i="14" s="1"/>
  <c r="O49" i="14"/>
  <c r="AE41" i="14" s="1"/>
  <c r="AF41" i="14" s="1"/>
  <c r="C49" i="14"/>
  <c r="V49" i="20"/>
  <c r="U49" i="20"/>
  <c r="P49" i="14"/>
  <c r="M49" i="14"/>
  <c r="AE40" i="14" s="1"/>
  <c r="AF40" i="14" s="1"/>
  <c r="N49" i="14"/>
  <c r="AE42" i="14" s="1"/>
  <c r="AF42" i="14" s="1"/>
  <c r="F49" i="14"/>
  <c r="B55" i="20"/>
  <c r="B56" i="20" s="1"/>
  <c r="B57" i="20" s="1"/>
  <c r="B58" i="20" s="1"/>
  <c r="B59" i="20" s="1"/>
  <c r="B60" i="20" s="1"/>
  <c r="F61" i="15" l="1"/>
  <c r="K61" i="15"/>
  <c r="E61" i="15"/>
  <c r="AE28" i="15" s="1"/>
  <c r="AF28" i="15" s="1"/>
  <c r="J61" i="15"/>
  <c r="B59" i="22"/>
  <c r="I61" i="15"/>
  <c r="M61" i="15"/>
  <c r="AE40" i="15" s="1"/>
  <c r="AF40" i="15" s="1"/>
  <c r="G61" i="15"/>
  <c r="AE32" i="15" s="1"/>
  <c r="AF32" i="15" s="1"/>
  <c r="Q61" i="15"/>
  <c r="P61" i="15"/>
  <c r="O61" i="15"/>
  <c r="AE41" i="15" s="1"/>
  <c r="AF41" i="15" s="1"/>
  <c r="T61" i="15"/>
  <c r="AE48" i="15" s="1"/>
  <c r="D61" i="15"/>
  <c r="V61" i="15"/>
  <c r="AE50" i="15" s="1"/>
  <c r="AF50" i="15" s="1"/>
  <c r="AF16" i="15" s="1"/>
  <c r="U61" i="15"/>
  <c r="AE47" i="15" s="1"/>
  <c r="C61" i="15"/>
  <c r="H61" i="15"/>
  <c r="AE33" i="15" s="1"/>
  <c r="AF33" i="15" s="1"/>
  <c r="M61" i="20"/>
  <c r="AE40" i="20" s="1"/>
  <c r="AF40" i="20" s="1"/>
  <c r="AE24" i="21"/>
  <c r="AB15" i="21" s="1"/>
  <c r="G61" i="20"/>
  <c r="AE32" i="20" s="1"/>
  <c r="AF32" i="20" s="1"/>
  <c r="AB15" i="19"/>
  <c r="AF47" i="21"/>
  <c r="V61" i="20"/>
  <c r="AE50" i="20" s="1"/>
  <c r="AF50" i="20" s="1"/>
  <c r="AF16" i="20" s="1"/>
  <c r="U61" i="20"/>
  <c r="AE47" i="20" s="1"/>
  <c r="AF14" i="20" s="1"/>
  <c r="AE25" i="21"/>
  <c r="AB14" i="21" s="1"/>
  <c r="H61" i="20"/>
  <c r="AE33" i="20" s="1"/>
  <c r="AF33" i="20" s="1"/>
  <c r="AE51" i="19"/>
  <c r="AE34" i="21"/>
  <c r="AF34" i="21" s="1"/>
  <c r="AF48" i="21"/>
  <c r="AF15" i="21"/>
  <c r="L61" i="20"/>
  <c r="AE39" i="20" s="1"/>
  <c r="AF39" i="20" s="1"/>
  <c r="O61" i="20"/>
  <c r="AE41" i="20" s="1"/>
  <c r="AF41" i="20" s="1"/>
  <c r="AE35" i="21"/>
  <c r="AF35" i="21" s="1"/>
  <c r="AE35" i="14"/>
  <c r="AF35" i="14" s="1"/>
  <c r="I61" i="20"/>
  <c r="AF15" i="14"/>
  <c r="AF25" i="19"/>
  <c r="AF51" i="19" s="1"/>
  <c r="AB14" i="19"/>
  <c r="N61" i="20"/>
  <c r="AE42" i="20" s="1"/>
  <c r="AF42" i="20" s="1"/>
  <c r="AF14" i="14"/>
  <c r="AF47" i="14"/>
  <c r="Q61" i="20"/>
  <c r="D61" i="20"/>
  <c r="AE34" i="14"/>
  <c r="AF34" i="14" s="1"/>
  <c r="T61" i="20"/>
  <c r="AE48" i="20" s="1"/>
  <c r="P61" i="20"/>
  <c r="AE24" i="14"/>
  <c r="K61" i="20"/>
  <c r="AE25" i="14"/>
  <c r="E61" i="20"/>
  <c r="AE28" i="20" s="1"/>
  <c r="AF28" i="20" s="1"/>
  <c r="F61" i="20"/>
  <c r="J61" i="20"/>
  <c r="C61" i="20"/>
  <c r="B60" i="22" l="1"/>
  <c r="F61" i="22"/>
  <c r="N61" i="22"/>
  <c r="AE42" i="22" s="1"/>
  <c r="AF42" i="22" s="1"/>
  <c r="V61" i="22"/>
  <c r="U61" i="22"/>
  <c r="Q61" i="22"/>
  <c r="C61" i="22"/>
  <c r="K61" i="22"/>
  <c r="L61" i="22"/>
  <c r="AE39" i="22" s="1"/>
  <c r="J61" i="22"/>
  <c r="G61" i="22"/>
  <c r="M61" i="22"/>
  <c r="AE40" i="22" s="1"/>
  <c r="AF40" i="22" s="1"/>
  <c r="T61" i="22"/>
  <c r="H61" i="22"/>
  <c r="D61" i="22"/>
  <c r="AE24" i="15"/>
  <c r="AE35" i="15"/>
  <c r="AF35" i="15" s="1"/>
  <c r="AE25" i="15"/>
  <c r="AE34" i="15"/>
  <c r="AF34" i="15" s="1"/>
  <c r="AF15" i="15"/>
  <c r="AF48" i="15"/>
  <c r="AF14" i="15"/>
  <c r="AF47" i="15"/>
  <c r="AF24" i="21"/>
  <c r="AF25" i="21"/>
  <c r="AE51" i="21"/>
  <c r="AF47" i="20"/>
  <c r="AF17" i="14"/>
  <c r="AF13" i="15" s="1"/>
  <c r="AE34" i="20"/>
  <c r="AF34" i="20" s="1"/>
  <c r="AE35" i="20"/>
  <c r="AF35" i="20" s="1"/>
  <c r="AE25" i="20"/>
  <c r="AE24" i="20"/>
  <c r="AB14" i="14"/>
  <c r="AF25" i="14"/>
  <c r="AF48" i="20"/>
  <c r="AF15" i="20"/>
  <c r="AF24" i="14"/>
  <c r="AB15" i="14"/>
  <c r="AE51" i="14"/>
  <c r="AF39" i="22" l="1"/>
  <c r="I61" i="22"/>
  <c r="E61" i="22"/>
  <c r="O61" i="22"/>
  <c r="AE41" i="22" s="1"/>
  <c r="AF41" i="22" s="1"/>
  <c r="P61" i="22"/>
  <c r="AF17" i="15"/>
  <c r="AF13" i="16" s="1"/>
  <c r="AF17" i="16" s="1"/>
  <c r="AF13" i="18" s="1"/>
  <c r="AF17" i="18" s="1"/>
  <c r="AF13" i="19" s="1"/>
  <c r="AF17" i="19" s="1"/>
  <c r="AF13" i="20" s="1"/>
  <c r="AF17" i="20" s="1"/>
  <c r="AF13" i="21" s="1"/>
  <c r="AF17" i="21" s="1"/>
  <c r="AF13" i="22" s="1"/>
  <c r="AF17" i="22" s="1"/>
  <c r="AF13" i="23" s="1"/>
  <c r="AF17" i="23" s="1"/>
  <c r="AF13" i="24" s="1"/>
  <c r="AF17" i="24" s="1"/>
  <c r="AF13" i="25" s="1"/>
  <c r="AF17" i="25" s="1"/>
  <c r="AF13" i="26" s="1"/>
  <c r="AF17" i="26" s="1"/>
  <c r="AF25" i="15"/>
  <c r="AB14" i="15"/>
  <c r="AE51" i="15"/>
  <c r="AF24" i="15"/>
  <c r="AB15" i="15"/>
  <c r="AF51" i="21"/>
  <c r="AB17" i="14"/>
  <c r="AB13" i="15" s="1"/>
  <c r="AF51" i="14"/>
  <c r="AB15" i="20"/>
  <c r="AF24" i="20"/>
  <c r="AE51" i="20"/>
  <c r="AF25" i="20"/>
  <c r="AB14" i="20"/>
  <c r="AE51" i="22" l="1"/>
  <c r="AF51" i="22"/>
  <c r="AB17" i="15"/>
  <c r="AB13" i="16" s="1"/>
  <c r="AB17" i="16" s="1"/>
  <c r="AB13" i="18" s="1"/>
  <c r="AB17" i="18" s="1"/>
  <c r="AB13" i="19" s="1"/>
  <c r="AB17" i="19" s="1"/>
  <c r="AB13" i="20" s="1"/>
  <c r="AB17" i="20" s="1"/>
  <c r="AB13" i="21" s="1"/>
  <c r="AB17" i="21" s="1"/>
  <c r="AB13" i="22" s="1"/>
  <c r="AB17" i="22" s="1"/>
  <c r="AB13" i="23" s="1"/>
  <c r="AB17" i="23" s="1"/>
  <c r="AB13" i="24" s="1"/>
  <c r="AB17" i="24" s="1"/>
  <c r="AB13" i="25" s="1"/>
  <c r="AB17" i="25" s="1"/>
  <c r="AB13" i="26" s="1"/>
  <c r="AB17" i="26" s="1"/>
  <c r="AF51" i="20"/>
  <c r="AF5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500-000001000000}">
      <text>
        <r>
          <rPr>
            <b/>
            <sz val="9"/>
            <color indexed="81"/>
            <rFont val="Tahoma"/>
            <family val="2"/>
          </rPr>
          <t>SP: Shift Pay</t>
        </r>
      </text>
    </comment>
    <comment ref="E5" authorId="0" shapeId="0" xr:uid="{00000000-0006-0000-0500-000002000000}">
      <text>
        <r>
          <rPr>
            <b/>
            <sz val="9"/>
            <color indexed="81"/>
            <rFont val="Tahoma"/>
            <family val="2"/>
          </rPr>
          <t>HP: Holiday Premium Pay</t>
        </r>
      </text>
    </comment>
    <comment ref="F5" authorId="0" shapeId="0" xr:uid="{00000000-0006-0000-0500-000003000000}">
      <text>
        <r>
          <rPr>
            <b/>
            <sz val="9"/>
            <color indexed="81"/>
            <rFont val="Tahoma"/>
            <family val="2"/>
          </rPr>
          <t>OC: On Call Hours</t>
        </r>
      </text>
    </comment>
    <comment ref="G5" authorId="0" shapeId="0" xr:uid="{00000000-0006-0000-0500-000004000000}">
      <text>
        <r>
          <rPr>
            <b/>
            <sz val="9"/>
            <color indexed="81"/>
            <rFont val="Tahoma"/>
            <family val="2"/>
          </rPr>
          <t>CB 1.5 : Call Back at Time and a Half (1.5)</t>
        </r>
      </text>
    </comment>
    <comment ref="H5" authorId="0" shapeId="0" xr:uid="{00000000-0006-0000-0500-000005000000}">
      <text>
        <r>
          <rPr>
            <b/>
            <sz val="9"/>
            <color indexed="81"/>
            <rFont val="Tahoma"/>
            <family val="2"/>
          </rPr>
          <t>CB 1.0 : Call Back at Straight Time (1.0)</t>
        </r>
      </text>
    </comment>
    <comment ref="I5" authorId="0" shapeId="0" xr:uid="{00000000-0006-0000-05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500-000007000000}">
      <text>
        <r>
          <rPr>
            <b/>
            <sz val="9"/>
            <color indexed="81"/>
            <rFont val="Tahoma"/>
            <family val="2"/>
          </rPr>
          <t>O: Overtime Earned</t>
        </r>
      </text>
    </comment>
    <comment ref="K5" authorId="0" shapeId="0" xr:uid="{00000000-0006-0000-0500-000008000000}">
      <text>
        <r>
          <rPr>
            <b/>
            <sz val="9"/>
            <color indexed="81"/>
            <rFont val="Tahoma"/>
            <family val="2"/>
          </rPr>
          <t>CU:Comp Time Used</t>
        </r>
      </text>
    </comment>
    <comment ref="L5" authorId="1" shapeId="0" xr:uid="{00000000-0006-0000-0500-000009000000}">
      <text>
        <r>
          <rPr>
            <b/>
            <sz val="9"/>
            <color indexed="81"/>
            <rFont val="Tahoma"/>
            <family val="2"/>
          </rPr>
          <t xml:space="preserve">V: Vacation 
</t>
        </r>
        <r>
          <rPr>
            <sz val="9"/>
            <color indexed="81"/>
            <rFont val="Tahoma"/>
            <family val="2"/>
          </rPr>
          <t xml:space="preserve">
</t>
        </r>
      </text>
    </comment>
    <comment ref="M5" authorId="0" shapeId="0" xr:uid="{00000000-0006-0000-0500-00000A000000}">
      <text>
        <r>
          <rPr>
            <b/>
            <sz val="9"/>
            <color indexed="81"/>
            <rFont val="Tahoma"/>
            <family val="2"/>
          </rPr>
          <t>S: Sick</t>
        </r>
      </text>
    </comment>
    <comment ref="N5" authorId="0" shapeId="0" xr:uid="{00000000-0006-0000-0500-00000B000000}">
      <text>
        <r>
          <rPr>
            <b/>
            <sz val="9"/>
            <color indexed="81"/>
            <rFont val="Tahoma"/>
            <family val="2"/>
          </rPr>
          <t>CI:</t>
        </r>
        <r>
          <rPr>
            <sz val="9"/>
            <color indexed="81"/>
            <rFont val="Tahoma"/>
            <family val="2"/>
          </rPr>
          <t xml:space="preserve"> Community Involvment
</t>
        </r>
      </text>
    </comment>
    <comment ref="O5" authorId="0" shapeId="0" xr:uid="{00000000-0006-0000-0500-00000C000000}">
      <text>
        <r>
          <rPr>
            <b/>
            <sz val="9"/>
            <color indexed="81"/>
            <rFont val="Tahoma"/>
            <family val="2"/>
          </rPr>
          <t>BL: Bonus Leave</t>
        </r>
      </text>
    </comment>
    <comment ref="P5" authorId="0" shapeId="0" xr:uid="{00000000-0006-0000-0500-00000D000000}">
      <text>
        <r>
          <rPr>
            <b/>
            <sz val="9"/>
            <color indexed="81"/>
            <rFont val="Tahoma"/>
            <family val="2"/>
          </rPr>
          <t>H: Holiday.
When the university is closed on a holiday, mark the hours here.</t>
        </r>
      </text>
    </comment>
    <comment ref="Q5" authorId="1" shapeId="0" xr:uid="{00000000-0006-0000-0500-00000E000000}">
      <text>
        <r>
          <rPr>
            <b/>
            <sz val="9"/>
            <color indexed="81"/>
            <rFont val="Tahoma"/>
            <family val="2"/>
          </rPr>
          <t>LW: LWOP
M: Military
CL: Civil Leave
AL: Annual Special Leave</t>
        </r>
      </text>
    </comment>
    <comment ref="T5" authorId="0" shapeId="0" xr:uid="{00000000-0006-0000-0500-00000F000000}">
      <text>
        <r>
          <rPr>
            <b/>
            <sz val="9"/>
            <color indexed="81"/>
            <rFont val="Tahoma"/>
            <family val="2"/>
          </rPr>
          <t>AM: Adverse Weather Makeup Hours
Indicate time worked that will be used to make up time taken off due to adverse weather.</t>
        </r>
      </text>
    </comment>
    <comment ref="U5" authorId="0" shapeId="0" xr:uid="{00000000-0006-0000-0500-000010000000}">
      <text>
        <r>
          <rPr>
            <b/>
            <sz val="9"/>
            <color indexed="81"/>
            <rFont val="Tahoma"/>
            <family val="2"/>
          </rPr>
          <t>AP: Adverse Weather Time Not Worked</t>
        </r>
      </text>
    </comment>
    <comment ref="V5" authorId="0" shapeId="0" xr:uid="{00000000-0006-0000-0500-000011000000}">
      <text>
        <r>
          <rPr>
            <b/>
            <sz val="9"/>
            <color indexed="81"/>
            <rFont val="Tahoma"/>
            <family val="2"/>
          </rPr>
          <t>AWLW: Adverse Weather Leave Without Pay</t>
        </r>
      </text>
    </comment>
    <comment ref="D17" authorId="0" shapeId="0" xr:uid="{00000000-0006-0000-0500-000012000000}">
      <text>
        <r>
          <rPr>
            <b/>
            <sz val="9"/>
            <color indexed="81"/>
            <rFont val="Tahoma"/>
            <family val="2"/>
          </rPr>
          <t>SP: Shift Pay</t>
        </r>
      </text>
    </comment>
    <comment ref="E17" authorId="0" shapeId="0" xr:uid="{00000000-0006-0000-0500-000013000000}">
      <text>
        <r>
          <rPr>
            <b/>
            <sz val="9"/>
            <color indexed="81"/>
            <rFont val="Tahoma"/>
            <family val="2"/>
          </rPr>
          <t>HP: Holiday Premium Pay</t>
        </r>
      </text>
    </comment>
    <comment ref="F17" authorId="0" shapeId="0" xr:uid="{00000000-0006-0000-0500-000014000000}">
      <text>
        <r>
          <rPr>
            <b/>
            <sz val="9"/>
            <color indexed="81"/>
            <rFont val="Tahoma"/>
            <family val="2"/>
          </rPr>
          <t>OC: On Call Hours</t>
        </r>
      </text>
    </comment>
    <comment ref="G17" authorId="0" shapeId="0" xr:uid="{00000000-0006-0000-0500-000015000000}">
      <text>
        <r>
          <rPr>
            <b/>
            <sz val="9"/>
            <color indexed="81"/>
            <rFont val="Tahoma"/>
            <family val="2"/>
          </rPr>
          <t>CB 1.5 : Call Back at Time and a Half (1.5)</t>
        </r>
      </text>
    </comment>
    <comment ref="H17" authorId="0" shapeId="0" xr:uid="{00000000-0006-0000-0500-000016000000}">
      <text>
        <r>
          <rPr>
            <b/>
            <sz val="9"/>
            <color indexed="81"/>
            <rFont val="Tahoma"/>
            <family val="2"/>
          </rPr>
          <t>CB 1.0 : Call Back at Straight Time (1.0)</t>
        </r>
      </text>
    </comment>
    <comment ref="I17" authorId="0" shapeId="0" xr:uid="{00000000-0006-0000-05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500-000018000000}">
      <text>
        <r>
          <rPr>
            <b/>
            <sz val="9"/>
            <color indexed="81"/>
            <rFont val="Tahoma"/>
            <family val="2"/>
          </rPr>
          <t>O: Overtime Earned</t>
        </r>
      </text>
    </comment>
    <comment ref="K17" authorId="0" shapeId="0" xr:uid="{00000000-0006-0000-0500-000019000000}">
      <text>
        <r>
          <rPr>
            <b/>
            <sz val="9"/>
            <color indexed="81"/>
            <rFont val="Tahoma"/>
            <family val="2"/>
          </rPr>
          <t>CU:Comp Time Used</t>
        </r>
      </text>
    </comment>
    <comment ref="L17" authorId="1" shapeId="0" xr:uid="{00000000-0006-0000-0500-00001A000000}">
      <text>
        <r>
          <rPr>
            <b/>
            <sz val="9"/>
            <color indexed="81"/>
            <rFont val="Tahoma"/>
            <family val="2"/>
          </rPr>
          <t xml:space="preserve">V: Vacation 
</t>
        </r>
        <r>
          <rPr>
            <sz val="9"/>
            <color indexed="81"/>
            <rFont val="Tahoma"/>
            <family val="2"/>
          </rPr>
          <t xml:space="preserve">
</t>
        </r>
      </text>
    </comment>
    <comment ref="M17" authorId="0" shapeId="0" xr:uid="{00000000-0006-0000-0500-00001B000000}">
      <text>
        <r>
          <rPr>
            <b/>
            <sz val="9"/>
            <color indexed="81"/>
            <rFont val="Tahoma"/>
            <family val="2"/>
          </rPr>
          <t>S: Sick</t>
        </r>
      </text>
    </comment>
    <comment ref="N17" authorId="0" shapeId="0" xr:uid="{00000000-0006-0000-0500-00001C000000}">
      <text>
        <r>
          <rPr>
            <b/>
            <sz val="9"/>
            <color indexed="81"/>
            <rFont val="Tahoma"/>
            <family val="2"/>
          </rPr>
          <t>CI:</t>
        </r>
        <r>
          <rPr>
            <sz val="9"/>
            <color indexed="81"/>
            <rFont val="Tahoma"/>
            <family val="2"/>
          </rPr>
          <t xml:space="preserve"> Community Involvment
</t>
        </r>
      </text>
    </comment>
    <comment ref="O17" authorId="0" shapeId="0" xr:uid="{00000000-0006-0000-0500-00001D000000}">
      <text>
        <r>
          <rPr>
            <b/>
            <sz val="9"/>
            <color indexed="81"/>
            <rFont val="Tahoma"/>
            <family val="2"/>
          </rPr>
          <t>BL: Bonus Leave</t>
        </r>
      </text>
    </comment>
    <comment ref="P17" authorId="0" shapeId="0" xr:uid="{00000000-0006-0000-0500-00001E000000}">
      <text>
        <r>
          <rPr>
            <b/>
            <sz val="9"/>
            <color indexed="81"/>
            <rFont val="Tahoma"/>
            <family val="2"/>
          </rPr>
          <t>H: Holiday.
When the university is closed on a holiday, mark the hours here.</t>
        </r>
      </text>
    </comment>
    <comment ref="Q17" authorId="1" shapeId="0" xr:uid="{00000000-0006-0000-0500-00001F000000}">
      <text>
        <r>
          <rPr>
            <b/>
            <sz val="9"/>
            <color indexed="81"/>
            <rFont val="Tahoma"/>
            <family val="2"/>
          </rPr>
          <t>LW: LWOP
M: Military
CL: Civil Leave
AL: Annual Special Leave</t>
        </r>
      </text>
    </comment>
    <comment ref="T17" authorId="0" shapeId="0" xr:uid="{00000000-0006-0000-0500-000020000000}">
      <text>
        <r>
          <rPr>
            <b/>
            <sz val="9"/>
            <color indexed="81"/>
            <rFont val="Tahoma"/>
            <family val="2"/>
          </rPr>
          <t>AM: Adverse Weather Makeup Hours
Indicate time worked that will be used to make up time taken off due to adverse weather.</t>
        </r>
      </text>
    </comment>
    <comment ref="U17" authorId="0" shapeId="0" xr:uid="{00000000-0006-0000-0500-000021000000}">
      <text>
        <r>
          <rPr>
            <b/>
            <sz val="9"/>
            <color indexed="81"/>
            <rFont val="Tahoma"/>
            <family val="2"/>
          </rPr>
          <t>AP: Adverse Weather Time Not Worked</t>
        </r>
      </text>
    </comment>
    <comment ref="V17" authorId="0" shapeId="0" xr:uid="{00000000-0006-0000-0500-000022000000}">
      <text>
        <r>
          <rPr>
            <b/>
            <sz val="9"/>
            <color indexed="81"/>
            <rFont val="Tahoma"/>
            <family val="2"/>
          </rPr>
          <t>AWLW: Adverse Weather Leave Without Pay</t>
        </r>
      </text>
    </comment>
    <comment ref="D29" authorId="0" shapeId="0" xr:uid="{00000000-0006-0000-0500-000023000000}">
      <text>
        <r>
          <rPr>
            <b/>
            <sz val="9"/>
            <color indexed="81"/>
            <rFont val="Tahoma"/>
            <family val="2"/>
          </rPr>
          <t>SP: Shift Pay</t>
        </r>
      </text>
    </comment>
    <comment ref="E29" authorId="0" shapeId="0" xr:uid="{00000000-0006-0000-0500-000024000000}">
      <text>
        <r>
          <rPr>
            <b/>
            <sz val="9"/>
            <color indexed="81"/>
            <rFont val="Tahoma"/>
            <family val="2"/>
          </rPr>
          <t>HP: Holiday Premium Pay</t>
        </r>
      </text>
    </comment>
    <comment ref="F29" authorId="0" shapeId="0" xr:uid="{00000000-0006-0000-0500-000025000000}">
      <text>
        <r>
          <rPr>
            <b/>
            <sz val="9"/>
            <color indexed="81"/>
            <rFont val="Tahoma"/>
            <family val="2"/>
          </rPr>
          <t>OC: On Call Hours</t>
        </r>
      </text>
    </comment>
    <comment ref="G29" authorId="0" shapeId="0" xr:uid="{00000000-0006-0000-0500-000026000000}">
      <text>
        <r>
          <rPr>
            <b/>
            <sz val="9"/>
            <color indexed="81"/>
            <rFont val="Tahoma"/>
            <family val="2"/>
          </rPr>
          <t>CB 1.5 : Call Back at Time and a Half (1.5)</t>
        </r>
      </text>
    </comment>
    <comment ref="H29" authorId="0" shapeId="0" xr:uid="{00000000-0006-0000-0500-000027000000}">
      <text>
        <r>
          <rPr>
            <b/>
            <sz val="9"/>
            <color indexed="81"/>
            <rFont val="Tahoma"/>
            <family val="2"/>
          </rPr>
          <t>CB 1.0 : Call Back at Straight Time (1.0)</t>
        </r>
      </text>
    </comment>
    <comment ref="I29" authorId="0" shapeId="0" xr:uid="{00000000-0006-0000-05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500-000029000000}">
      <text>
        <r>
          <rPr>
            <b/>
            <sz val="9"/>
            <color indexed="81"/>
            <rFont val="Tahoma"/>
            <family val="2"/>
          </rPr>
          <t>O: Overtime Earned</t>
        </r>
      </text>
    </comment>
    <comment ref="K29" authorId="0" shapeId="0" xr:uid="{00000000-0006-0000-0500-00002A000000}">
      <text>
        <r>
          <rPr>
            <b/>
            <sz val="9"/>
            <color indexed="81"/>
            <rFont val="Tahoma"/>
            <family val="2"/>
          </rPr>
          <t>CU:Comp Time Used</t>
        </r>
      </text>
    </comment>
    <comment ref="L29" authorId="1" shapeId="0" xr:uid="{00000000-0006-0000-0500-00002B000000}">
      <text>
        <r>
          <rPr>
            <b/>
            <sz val="9"/>
            <color indexed="81"/>
            <rFont val="Tahoma"/>
            <family val="2"/>
          </rPr>
          <t xml:space="preserve">V: Vacation 
</t>
        </r>
        <r>
          <rPr>
            <sz val="9"/>
            <color indexed="81"/>
            <rFont val="Tahoma"/>
            <family val="2"/>
          </rPr>
          <t xml:space="preserve">
</t>
        </r>
      </text>
    </comment>
    <comment ref="M29" authorId="0" shapeId="0" xr:uid="{00000000-0006-0000-0500-00002C000000}">
      <text>
        <r>
          <rPr>
            <b/>
            <sz val="9"/>
            <color indexed="81"/>
            <rFont val="Tahoma"/>
            <family val="2"/>
          </rPr>
          <t>S: Sick</t>
        </r>
      </text>
    </comment>
    <comment ref="N29" authorId="0" shapeId="0" xr:uid="{00000000-0006-0000-0500-00002D000000}">
      <text>
        <r>
          <rPr>
            <b/>
            <sz val="9"/>
            <color indexed="81"/>
            <rFont val="Tahoma"/>
            <family val="2"/>
          </rPr>
          <t>CI:</t>
        </r>
        <r>
          <rPr>
            <sz val="9"/>
            <color indexed="81"/>
            <rFont val="Tahoma"/>
            <family val="2"/>
          </rPr>
          <t xml:space="preserve"> Community Involvment
</t>
        </r>
      </text>
    </comment>
    <comment ref="O29" authorId="0" shapeId="0" xr:uid="{00000000-0006-0000-0500-00002E000000}">
      <text>
        <r>
          <rPr>
            <b/>
            <sz val="9"/>
            <color indexed="81"/>
            <rFont val="Tahoma"/>
            <family val="2"/>
          </rPr>
          <t>BL: Bonus Leave</t>
        </r>
      </text>
    </comment>
    <comment ref="P29" authorId="0" shapeId="0" xr:uid="{00000000-0006-0000-0500-00002F000000}">
      <text>
        <r>
          <rPr>
            <b/>
            <sz val="9"/>
            <color indexed="81"/>
            <rFont val="Tahoma"/>
            <family val="2"/>
          </rPr>
          <t>H: Holiday.
When the university is closed on a holiday, mark the hours here.</t>
        </r>
      </text>
    </comment>
    <comment ref="Q29" authorId="1" shapeId="0" xr:uid="{00000000-0006-0000-0500-000030000000}">
      <text>
        <r>
          <rPr>
            <b/>
            <sz val="9"/>
            <color indexed="81"/>
            <rFont val="Tahoma"/>
            <family val="2"/>
          </rPr>
          <t>LW: LWOP
M: Military
CL: Civil Leave
AL: Annual Special Leave</t>
        </r>
      </text>
    </comment>
    <comment ref="T29" authorId="0" shapeId="0" xr:uid="{00000000-0006-0000-0500-000031000000}">
      <text>
        <r>
          <rPr>
            <b/>
            <sz val="9"/>
            <color indexed="81"/>
            <rFont val="Tahoma"/>
            <family val="2"/>
          </rPr>
          <t>AM: Adverse Weather Makeup Hours
Indicate time worked that will be used to make up time taken off due to adverse weather.</t>
        </r>
      </text>
    </comment>
    <comment ref="U29" authorId="0" shapeId="0" xr:uid="{00000000-0006-0000-0500-000032000000}">
      <text>
        <r>
          <rPr>
            <b/>
            <sz val="9"/>
            <color indexed="81"/>
            <rFont val="Tahoma"/>
            <family val="2"/>
          </rPr>
          <t>AP: Adverse Weather Time Not Worked</t>
        </r>
      </text>
    </comment>
    <comment ref="V29" authorId="0" shapeId="0" xr:uid="{00000000-0006-0000-0500-000033000000}">
      <text>
        <r>
          <rPr>
            <b/>
            <sz val="9"/>
            <color indexed="81"/>
            <rFont val="Tahoma"/>
            <family val="2"/>
          </rPr>
          <t>AWLW: Adverse Weather Leave Without Pay</t>
        </r>
      </text>
    </comment>
    <comment ref="D41" authorId="0" shapeId="0" xr:uid="{00000000-0006-0000-0500-000034000000}">
      <text>
        <r>
          <rPr>
            <b/>
            <sz val="9"/>
            <color indexed="81"/>
            <rFont val="Tahoma"/>
            <family val="2"/>
          </rPr>
          <t>SP: Shift Pay</t>
        </r>
      </text>
    </comment>
    <comment ref="E41" authorId="0" shapeId="0" xr:uid="{00000000-0006-0000-0500-000035000000}">
      <text>
        <r>
          <rPr>
            <b/>
            <sz val="9"/>
            <color indexed="81"/>
            <rFont val="Tahoma"/>
            <family val="2"/>
          </rPr>
          <t>HP: Holiday Premium Pay</t>
        </r>
      </text>
    </comment>
    <comment ref="F41" authorId="0" shapeId="0" xr:uid="{00000000-0006-0000-0500-000036000000}">
      <text>
        <r>
          <rPr>
            <b/>
            <sz val="9"/>
            <color indexed="81"/>
            <rFont val="Tahoma"/>
            <family val="2"/>
          </rPr>
          <t>OC: On Call Hours</t>
        </r>
      </text>
    </comment>
    <comment ref="G41" authorId="0" shapeId="0" xr:uid="{00000000-0006-0000-0500-000037000000}">
      <text>
        <r>
          <rPr>
            <b/>
            <sz val="9"/>
            <color indexed="81"/>
            <rFont val="Tahoma"/>
            <family val="2"/>
          </rPr>
          <t>CB 1.5 : Call Back at Time and a Half (1.5)</t>
        </r>
      </text>
    </comment>
    <comment ref="H41" authorId="0" shapeId="0" xr:uid="{00000000-0006-0000-0500-000038000000}">
      <text>
        <r>
          <rPr>
            <b/>
            <sz val="9"/>
            <color indexed="81"/>
            <rFont val="Tahoma"/>
            <family val="2"/>
          </rPr>
          <t>CB 1.0 : Call Back at Straight Time (1.0)</t>
        </r>
      </text>
    </comment>
    <comment ref="I41" authorId="0" shapeId="0" xr:uid="{00000000-0006-0000-05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500-00003A000000}">
      <text>
        <r>
          <rPr>
            <b/>
            <sz val="9"/>
            <color indexed="81"/>
            <rFont val="Tahoma"/>
            <family val="2"/>
          </rPr>
          <t>O: Overtime Earned</t>
        </r>
      </text>
    </comment>
    <comment ref="K41" authorId="0" shapeId="0" xr:uid="{00000000-0006-0000-0500-00003B000000}">
      <text>
        <r>
          <rPr>
            <b/>
            <sz val="9"/>
            <color indexed="81"/>
            <rFont val="Tahoma"/>
            <family val="2"/>
          </rPr>
          <t>CU:Comp Time Used</t>
        </r>
      </text>
    </comment>
    <comment ref="L41" authorId="1" shapeId="0" xr:uid="{00000000-0006-0000-0500-00003C000000}">
      <text>
        <r>
          <rPr>
            <b/>
            <sz val="9"/>
            <color indexed="81"/>
            <rFont val="Tahoma"/>
            <family val="2"/>
          </rPr>
          <t xml:space="preserve">V: Vacation 
</t>
        </r>
        <r>
          <rPr>
            <sz val="9"/>
            <color indexed="81"/>
            <rFont val="Tahoma"/>
            <family val="2"/>
          </rPr>
          <t xml:space="preserve">
</t>
        </r>
      </text>
    </comment>
    <comment ref="M41" authorId="0" shapeId="0" xr:uid="{00000000-0006-0000-0500-00003D000000}">
      <text>
        <r>
          <rPr>
            <b/>
            <sz val="9"/>
            <color indexed="81"/>
            <rFont val="Tahoma"/>
            <family val="2"/>
          </rPr>
          <t>S: Sick</t>
        </r>
      </text>
    </comment>
    <comment ref="N41" authorId="0" shapeId="0" xr:uid="{00000000-0006-0000-0500-00003E000000}">
      <text>
        <r>
          <rPr>
            <b/>
            <sz val="9"/>
            <color indexed="81"/>
            <rFont val="Tahoma"/>
            <family val="2"/>
          </rPr>
          <t>CI:</t>
        </r>
        <r>
          <rPr>
            <sz val="9"/>
            <color indexed="81"/>
            <rFont val="Tahoma"/>
            <family val="2"/>
          </rPr>
          <t xml:space="preserve"> Community Involvment
</t>
        </r>
      </text>
    </comment>
    <comment ref="O41" authorId="0" shapeId="0" xr:uid="{00000000-0006-0000-0500-00003F000000}">
      <text>
        <r>
          <rPr>
            <b/>
            <sz val="9"/>
            <color indexed="81"/>
            <rFont val="Tahoma"/>
            <family val="2"/>
          </rPr>
          <t>BL: Bonus Leave</t>
        </r>
      </text>
    </comment>
    <comment ref="P41" authorId="0" shapeId="0" xr:uid="{00000000-0006-0000-0500-000040000000}">
      <text>
        <r>
          <rPr>
            <b/>
            <sz val="9"/>
            <color indexed="81"/>
            <rFont val="Tahoma"/>
            <family val="2"/>
          </rPr>
          <t>H: Holiday.
When the university is closed on a holiday, mark the hours here.</t>
        </r>
      </text>
    </comment>
    <comment ref="Q41" authorId="1" shapeId="0" xr:uid="{00000000-0006-0000-0500-000041000000}">
      <text>
        <r>
          <rPr>
            <b/>
            <sz val="9"/>
            <color indexed="81"/>
            <rFont val="Tahoma"/>
            <family val="2"/>
          </rPr>
          <t>LW: LWOP
M: Military
CL: Civil Leave
AL: Annual Special Leave</t>
        </r>
      </text>
    </comment>
    <comment ref="T41" authorId="0" shapeId="0" xr:uid="{00000000-0006-0000-0500-000042000000}">
      <text>
        <r>
          <rPr>
            <b/>
            <sz val="9"/>
            <color indexed="81"/>
            <rFont val="Tahoma"/>
            <family val="2"/>
          </rPr>
          <t>AM: Adverse Weather Makeup Hours
Indicate time worked that will be used to make up time taken off due to adverse weather.</t>
        </r>
      </text>
    </comment>
    <comment ref="U41" authorId="0" shapeId="0" xr:uid="{00000000-0006-0000-0500-000043000000}">
      <text>
        <r>
          <rPr>
            <b/>
            <sz val="9"/>
            <color indexed="81"/>
            <rFont val="Tahoma"/>
            <family val="2"/>
          </rPr>
          <t>AP: Adverse Weather Time Not Worked</t>
        </r>
      </text>
    </comment>
    <comment ref="V41" authorId="0" shapeId="0" xr:uid="{00000000-0006-0000-0500-000044000000}">
      <text>
        <r>
          <rPr>
            <b/>
            <sz val="9"/>
            <color indexed="81"/>
            <rFont val="Tahoma"/>
            <family val="2"/>
          </rPr>
          <t>AWLW: Adverse Weather Leave Without Pay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E00-000001000000}">
      <text>
        <r>
          <rPr>
            <b/>
            <sz val="9"/>
            <color indexed="81"/>
            <rFont val="Tahoma"/>
            <family val="2"/>
          </rPr>
          <t>SP: Shift Pay</t>
        </r>
      </text>
    </comment>
    <comment ref="E5" authorId="0" shapeId="0" xr:uid="{00000000-0006-0000-0E00-000002000000}">
      <text>
        <r>
          <rPr>
            <b/>
            <sz val="9"/>
            <color indexed="81"/>
            <rFont val="Tahoma"/>
            <family val="2"/>
          </rPr>
          <t>HP: Holiday Premium Pay</t>
        </r>
      </text>
    </comment>
    <comment ref="F5" authorId="0" shapeId="0" xr:uid="{00000000-0006-0000-0E00-000003000000}">
      <text>
        <r>
          <rPr>
            <b/>
            <sz val="9"/>
            <color indexed="81"/>
            <rFont val="Tahoma"/>
            <family val="2"/>
          </rPr>
          <t>OC: On Call Hours</t>
        </r>
      </text>
    </comment>
    <comment ref="G5" authorId="0" shapeId="0" xr:uid="{00000000-0006-0000-0E00-000004000000}">
      <text>
        <r>
          <rPr>
            <b/>
            <sz val="9"/>
            <color indexed="81"/>
            <rFont val="Tahoma"/>
            <family val="2"/>
          </rPr>
          <t>CB 1.5 : Call Back at Time and a Half (1.5)</t>
        </r>
      </text>
    </comment>
    <comment ref="H5" authorId="0" shapeId="0" xr:uid="{00000000-0006-0000-0E00-000005000000}">
      <text>
        <r>
          <rPr>
            <b/>
            <sz val="9"/>
            <color indexed="81"/>
            <rFont val="Tahoma"/>
            <family val="2"/>
          </rPr>
          <t>CB 1.0 : Call Back at Straight Time (1.0)</t>
        </r>
      </text>
    </comment>
    <comment ref="I5" authorId="0" shapeId="0" xr:uid="{00000000-0006-0000-0E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E00-000007000000}">
      <text>
        <r>
          <rPr>
            <b/>
            <sz val="9"/>
            <color indexed="81"/>
            <rFont val="Tahoma"/>
            <family val="2"/>
          </rPr>
          <t>O: Overtime Earned</t>
        </r>
      </text>
    </comment>
    <comment ref="K5" authorId="0" shapeId="0" xr:uid="{00000000-0006-0000-0E00-000008000000}">
      <text>
        <r>
          <rPr>
            <b/>
            <sz val="9"/>
            <color indexed="81"/>
            <rFont val="Tahoma"/>
            <family val="2"/>
          </rPr>
          <t>CU:Comp Time Used</t>
        </r>
      </text>
    </comment>
    <comment ref="L5" authorId="1" shapeId="0" xr:uid="{00000000-0006-0000-0E00-000009000000}">
      <text>
        <r>
          <rPr>
            <b/>
            <sz val="9"/>
            <color indexed="81"/>
            <rFont val="Tahoma"/>
            <family val="2"/>
          </rPr>
          <t xml:space="preserve">V: Vacation 
</t>
        </r>
        <r>
          <rPr>
            <sz val="9"/>
            <color indexed="81"/>
            <rFont val="Tahoma"/>
            <family val="2"/>
          </rPr>
          <t xml:space="preserve">
</t>
        </r>
      </text>
    </comment>
    <comment ref="M5" authorId="0" shapeId="0" xr:uid="{00000000-0006-0000-0E00-00000A000000}">
      <text>
        <r>
          <rPr>
            <b/>
            <sz val="9"/>
            <color indexed="81"/>
            <rFont val="Tahoma"/>
            <family val="2"/>
          </rPr>
          <t>S: Sick</t>
        </r>
      </text>
    </comment>
    <comment ref="N5" authorId="0" shapeId="0" xr:uid="{00000000-0006-0000-0E00-00000B000000}">
      <text>
        <r>
          <rPr>
            <b/>
            <sz val="9"/>
            <color indexed="81"/>
            <rFont val="Tahoma"/>
            <family val="2"/>
          </rPr>
          <t>CI:</t>
        </r>
        <r>
          <rPr>
            <sz val="9"/>
            <color indexed="81"/>
            <rFont val="Tahoma"/>
            <family val="2"/>
          </rPr>
          <t xml:space="preserve"> Community Involvment
</t>
        </r>
      </text>
    </comment>
    <comment ref="O5" authorId="0" shapeId="0" xr:uid="{00000000-0006-0000-0E00-00000C000000}">
      <text>
        <r>
          <rPr>
            <b/>
            <sz val="9"/>
            <color indexed="81"/>
            <rFont val="Tahoma"/>
            <family val="2"/>
          </rPr>
          <t>BL: Bonus Leave</t>
        </r>
      </text>
    </comment>
    <comment ref="P5" authorId="0" shapeId="0" xr:uid="{00000000-0006-0000-0E00-00000D000000}">
      <text>
        <r>
          <rPr>
            <b/>
            <sz val="9"/>
            <color indexed="81"/>
            <rFont val="Tahoma"/>
            <family val="2"/>
          </rPr>
          <t>H: Holiday.
When the university is closed on a holiday, mark the hours here.</t>
        </r>
      </text>
    </comment>
    <comment ref="Q5" authorId="1" shapeId="0" xr:uid="{073D1637-178D-4F2A-A112-8736617EAB4B}">
      <text>
        <r>
          <rPr>
            <b/>
            <sz val="9"/>
            <color indexed="81"/>
            <rFont val="Tahoma"/>
            <family val="2"/>
          </rPr>
          <t>LW: LWOP
M: Military
CL: Civil Leave
AL: Annual Special Leave
SALB: Spec Annual Leav Bonus FY18-19
EC: Emergency Closure</t>
        </r>
      </text>
    </comment>
    <comment ref="T5" authorId="0" shapeId="0" xr:uid="{00000000-0006-0000-0E00-00000F000000}">
      <text>
        <r>
          <rPr>
            <b/>
            <sz val="9"/>
            <color indexed="81"/>
            <rFont val="Tahoma"/>
            <family val="2"/>
          </rPr>
          <t>AM: Adverse Weather Makeup Hours
Indicate time worked that will be used to make up time taken off due to adverse weather.</t>
        </r>
      </text>
    </comment>
    <comment ref="U5" authorId="0" shapeId="0" xr:uid="{00000000-0006-0000-0E00-000010000000}">
      <text>
        <r>
          <rPr>
            <b/>
            <sz val="9"/>
            <color indexed="81"/>
            <rFont val="Tahoma"/>
            <family val="2"/>
          </rPr>
          <t>AP: Adverse Weather Time Not Worked</t>
        </r>
      </text>
    </comment>
    <comment ref="V5" authorId="0" shapeId="0" xr:uid="{00000000-0006-0000-0E00-000011000000}">
      <text>
        <r>
          <rPr>
            <b/>
            <sz val="9"/>
            <color indexed="81"/>
            <rFont val="Tahoma"/>
            <family val="2"/>
          </rPr>
          <t>AWLW: Adverse Weather Leave Without Pay</t>
        </r>
      </text>
    </comment>
    <comment ref="D17" authorId="0" shapeId="0" xr:uid="{00000000-0006-0000-0E00-000012000000}">
      <text>
        <r>
          <rPr>
            <b/>
            <sz val="9"/>
            <color indexed="81"/>
            <rFont val="Tahoma"/>
            <family val="2"/>
          </rPr>
          <t>SP: Shift Pay</t>
        </r>
      </text>
    </comment>
    <comment ref="E17" authorId="0" shapeId="0" xr:uid="{00000000-0006-0000-0E00-000013000000}">
      <text>
        <r>
          <rPr>
            <b/>
            <sz val="9"/>
            <color indexed="81"/>
            <rFont val="Tahoma"/>
            <family val="2"/>
          </rPr>
          <t>HP: Holiday Premium Pay</t>
        </r>
      </text>
    </comment>
    <comment ref="F17" authorId="0" shapeId="0" xr:uid="{00000000-0006-0000-0E00-000014000000}">
      <text>
        <r>
          <rPr>
            <b/>
            <sz val="9"/>
            <color indexed="81"/>
            <rFont val="Tahoma"/>
            <family val="2"/>
          </rPr>
          <t>OC: On Call Hours</t>
        </r>
      </text>
    </comment>
    <comment ref="G17" authorId="0" shapeId="0" xr:uid="{00000000-0006-0000-0E00-000015000000}">
      <text>
        <r>
          <rPr>
            <b/>
            <sz val="9"/>
            <color indexed="81"/>
            <rFont val="Tahoma"/>
            <family val="2"/>
          </rPr>
          <t>CB 1.5 : Call Back at Time and a Half (1.5)</t>
        </r>
      </text>
    </comment>
    <comment ref="H17" authorId="0" shapeId="0" xr:uid="{00000000-0006-0000-0E00-000016000000}">
      <text>
        <r>
          <rPr>
            <b/>
            <sz val="9"/>
            <color indexed="81"/>
            <rFont val="Tahoma"/>
            <family val="2"/>
          </rPr>
          <t>CB 1.0 : Call Back at Straight Time (1.0)</t>
        </r>
      </text>
    </comment>
    <comment ref="I17" authorId="0" shapeId="0" xr:uid="{00000000-0006-0000-0E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E00-000018000000}">
      <text>
        <r>
          <rPr>
            <b/>
            <sz val="9"/>
            <color indexed="81"/>
            <rFont val="Tahoma"/>
            <family val="2"/>
          </rPr>
          <t>O: Overtime Earned</t>
        </r>
      </text>
    </comment>
    <comment ref="K17" authorId="0" shapeId="0" xr:uid="{00000000-0006-0000-0E00-000019000000}">
      <text>
        <r>
          <rPr>
            <b/>
            <sz val="9"/>
            <color indexed="81"/>
            <rFont val="Tahoma"/>
            <family val="2"/>
          </rPr>
          <t>CU:Comp Time Used</t>
        </r>
      </text>
    </comment>
    <comment ref="L17" authorId="1" shapeId="0" xr:uid="{00000000-0006-0000-0E00-00001A000000}">
      <text>
        <r>
          <rPr>
            <b/>
            <sz val="9"/>
            <color indexed="81"/>
            <rFont val="Tahoma"/>
            <family val="2"/>
          </rPr>
          <t xml:space="preserve">V: Vacation 
</t>
        </r>
        <r>
          <rPr>
            <sz val="9"/>
            <color indexed="81"/>
            <rFont val="Tahoma"/>
            <family val="2"/>
          </rPr>
          <t xml:space="preserve">
</t>
        </r>
      </text>
    </comment>
    <comment ref="M17" authorId="0" shapeId="0" xr:uid="{00000000-0006-0000-0E00-00001B000000}">
      <text>
        <r>
          <rPr>
            <b/>
            <sz val="9"/>
            <color indexed="81"/>
            <rFont val="Tahoma"/>
            <family val="2"/>
          </rPr>
          <t>S: Sick</t>
        </r>
      </text>
    </comment>
    <comment ref="N17" authorId="0" shapeId="0" xr:uid="{00000000-0006-0000-0E00-00001C000000}">
      <text>
        <r>
          <rPr>
            <b/>
            <sz val="9"/>
            <color indexed="81"/>
            <rFont val="Tahoma"/>
            <family val="2"/>
          </rPr>
          <t>CI:</t>
        </r>
        <r>
          <rPr>
            <sz val="9"/>
            <color indexed="81"/>
            <rFont val="Tahoma"/>
            <family val="2"/>
          </rPr>
          <t xml:space="preserve"> Community Involvment
</t>
        </r>
      </text>
    </comment>
    <comment ref="O17" authorId="0" shapeId="0" xr:uid="{00000000-0006-0000-0E00-00001D000000}">
      <text>
        <r>
          <rPr>
            <b/>
            <sz val="9"/>
            <color indexed="81"/>
            <rFont val="Tahoma"/>
            <family val="2"/>
          </rPr>
          <t>BL: Bonus Leave</t>
        </r>
      </text>
    </comment>
    <comment ref="P17" authorId="0" shapeId="0" xr:uid="{00000000-0006-0000-0E00-00001E000000}">
      <text>
        <r>
          <rPr>
            <b/>
            <sz val="9"/>
            <color indexed="81"/>
            <rFont val="Tahoma"/>
            <family val="2"/>
          </rPr>
          <t>H: Holiday.
When the university is closed on a holiday, mark the hours here.</t>
        </r>
      </text>
    </comment>
    <comment ref="Q17" authorId="1" shapeId="0" xr:uid="{60F47FFE-9CC8-4E3B-AB03-4D8873B09D45}">
      <text>
        <r>
          <rPr>
            <b/>
            <sz val="9"/>
            <color indexed="81"/>
            <rFont val="Tahoma"/>
            <family val="2"/>
          </rPr>
          <t>LW: LWOP
M: Military
CL: Civil Leave
AL: Annual Special Leave
SALB: Spec Annual Leav Bonus FY18-19
EC: Emergency Closure</t>
        </r>
      </text>
    </comment>
    <comment ref="T17" authorId="0" shapeId="0" xr:uid="{00000000-0006-0000-0E00-000020000000}">
      <text>
        <r>
          <rPr>
            <b/>
            <sz val="9"/>
            <color indexed="81"/>
            <rFont val="Tahoma"/>
            <family val="2"/>
          </rPr>
          <t>AM: Adverse Weather Makeup Hours
Indicate time worked that will be used to make up time taken off due to adverse weather.</t>
        </r>
      </text>
    </comment>
    <comment ref="U17" authorId="0" shapeId="0" xr:uid="{00000000-0006-0000-0E00-000021000000}">
      <text>
        <r>
          <rPr>
            <b/>
            <sz val="9"/>
            <color indexed="81"/>
            <rFont val="Tahoma"/>
            <family val="2"/>
          </rPr>
          <t>AP: Adverse Weather Time Not Worked</t>
        </r>
      </text>
    </comment>
    <comment ref="V17" authorId="0" shapeId="0" xr:uid="{00000000-0006-0000-0E00-000022000000}">
      <text>
        <r>
          <rPr>
            <b/>
            <sz val="9"/>
            <color indexed="81"/>
            <rFont val="Tahoma"/>
            <family val="2"/>
          </rPr>
          <t>AWLW: Adverse Weather Leave Without Pay</t>
        </r>
      </text>
    </comment>
    <comment ref="D29" authorId="0" shapeId="0" xr:uid="{00000000-0006-0000-0E00-000023000000}">
      <text>
        <r>
          <rPr>
            <b/>
            <sz val="9"/>
            <color indexed="81"/>
            <rFont val="Tahoma"/>
            <family val="2"/>
          </rPr>
          <t>SP: Shift Pay</t>
        </r>
      </text>
    </comment>
    <comment ref="E29" authorId="0" shapeId="0" xr:uid="{00000000-0006-0000-0E00-000024000000}">
      <text>
        <r>
          <rPr>
            <b/>
            <sz val="9"/>
            <color indexed="81"/>
            <rFont val="Tahoma"/>
            <family val="2"/>
          </rPr>
          <t>HP: Holiday Premium Pay</t>
        </r>
      </text>
    </comment>
    <comment ref="F29" authorId="0" shapeId="0" xr:uid="{00000000-0006-0000-0E00-000025000000}">
      <text>
        <r>
          <rPr>
            <b/>
            <sz val="9"/>
            <color indexed="81"/>
            <rFont val="Tahoma"/>
            <family val="2"/>
          </rPr>
          <t>OC: On Call Hours</t>
        </r>
      </text>
    </comment>
    <comment ref="G29" authorId="0" shapeId="0" xr:uid="{00000000-0006-0000-0E00-000026000000}">
      <text>
        <r>
          <rPr>
            <b/>
            <sz val="9"/>
            <color indexed="81"/>
            <rFont val="Tahoma"/>
            <family val="2"/>
          </rPr>
          <t>CB 1.5 : Call Back at Time and a Half (1.5)</t>
        </r>
      </text>
    </comment>
    <comment ref="H29" authorId="0" shapeId="0" xr:uid="{00000000-0006-0000-0E00-000027000000}">
      <text>
        <r>
          <rPr>
            <b/>
            <sz val="9"/>
            <color indexed="81"/>
            <rFont val="Tahoma"/>
            <family val="2"/>
          </rPr>
          <t>CB 1.0 : Call Back at Straight Time (1.0)</t>
        </r>
      </text>
    </comment>
    <comment ref="I29" authorId="0" shapeId="0" xr:uid="{00000000-0006-0000-0E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E00-000029000000}">
      <text>
        <r>
          <rPr>
            <b/>
            <sz val="9"/>
            <color indexed="81"/>
            <rFont val="Tahoma"/>
            <family val="2"/>
          </rPr>
          <t>O: Overtime Earned</t>
        </r>
      </text>
    </comment>
    <comment ref="K29" authorId="0" shapeId="0" xr:uid="{00000000-0006-0000-0E00-00002A000000}">
      <text>
        <r>
          <rPr>
            <b/>
            <sz val="9"/>
            <color indexed="81"/>
            <rFont val="Tahoma"/>
            <family val="2"/>
          </rPr>
          <t>CU:Comp Time Used</t>
        </r>
      </text>
    </comment>
    <comment ref="L29" authorId="1" shapeId="0" xr:uid="{00000000-0006-0000-0E00-00002B000000}">
      <text>
        <r>
          <rPr>
            <b/>
            <sz val="9"/>
            <color indexed="81"/>
            <rFont val="Tahoma"/>
            <family val="2"/>
          </rPr>
          <t xml:space="preserve">V: Vacation 
</t>
        </r>
        <r>
          <rPr>
            <sz val="9"/>
            <color indexed="81"/>
            <rFont val="Tahoma"/>
            <family val="2"/>
          </rPr>
          <t xml:space="preserve">
</t>
        </r>
      </text>
    </comment>
    <comment ref="M29" authorId="0" shapeId="0" xr:uid="{00000000-0006-0000-0E00-00002C000000}">
      <text>
        <r>
          <rPr>
            <b/>
            <sz val="9"/>
            <color indexed="81"/>
            <rFont val="Tahoma"/>
            <family val="2"/>
          </rPr>
          <t>S: Sick</t>
        </r>
      </text>
    </comment>
    <comment ref="N29" authorId="0" shapeId="0" xr:uid="{00000000-0006-0000-0E00-00002D000000}">
      <text>
        <r>
          <rPr>
            <b/>
            <sz val="9"/>
            <color indexed="81"/>
            <rFont val="Tahoma"/>
            <family val="2"/>
          </rPr>
          <t>CI:</t>
        </r>
        <r>
          <rPr>
            <sz val="9"/>
            <color indexed="81"/>
            <rFont val="Tahoma"/>
            <family val="2"/>
          </rPr>
          <t xml:space="preserve"> Community Involvment
</t>
        </r>
      </text>
    </comment>
    <comment ref="O29" authorId="0" shapeId="0" xr:uid="{00000000-0006-0000-0E00-00002E000000}">
      <text>
        <r>
          <rPr>
            <b/>
            <sz val="9"/>
            <color indexed="81"/>
            <rFont val="Tahoma"/>
            <family val="2"/>
          </rPr>
          <t>BL: Bonus Leave</t>
        </r>
      </text>
    </comment>
    <comment ref="P29" authorId="0" shapeId="0" xr:uid="{00000000-0006-0000-0E00-00002F000000}">
      <text>
        <r>
          <rPr>
            <b/>
            <sz val="9"/>
            <color indexed="81"/>
            <rFont val="Tahoma"/>
            <family val="2"/>
          </rPr>
          <t>H: Holiday.
When the university is closed on a holiday, mark the hours here.</t>
        </r>
      </text>
    </comment>
    <comment ref="Q29" authorId="1" shapeId="0" xr:uid="{F8B4D401-32C8-4F44-8408-DBE9D6E757E3}">
      <text>
        <r>
          <rPr>
            <b/>
            <sz val="9"/>
            <color indexed="81"/>
            <rFont val="Tahoma"/>
            <family val="2"/>
          </rPr>
          <t>LW: LWOP
M: Military
CL: Civil Leave
AL: Annual Special Leave
SALB: Spec Annual Leav Bonus FY18-19
EC: Emergency Closure</t>
        </r>
      </text>
    </comment>
    <comment ref="T29" authorId="0" shapeId="0" xr:uid="{00000000-0006-0000-0E00-000031000000}">
      <text>
        <r>
          <rPr>
            <b/>
            <sz val="9"/>
            <color indexed="81"/>
            <rFont val="Tahoma"/>
            <family val="2"/>
          </rPr>
          <t>AM: Adverse Weather Makeup Hours
Indicate time worked that will be used to make up time taken off due to adverse weather.</t>
        </r>
      </text>
    </comment>
    <comment ref="U29" authorId="0" shapeId="0" xr:uid="{00000000-0006-0000-0E00-000032000000}">
      <text>
        <r>
          <rPr>
            <b/>
            <sz val="9"/>
            <color indexed="81"/>
            <rFont val="Tahoma"/>
            <family val="2"/>
          </rPr>
          <t>AP: Adverse Weather Time Not Worked</t>
        </r>
      </text>
    </comment>
    <comment ref="V29" authorId="0" shapeId="0" xr:uid="{00000000-0006-0000-0E00-000033000000}">
      <text>
        <r>
          <rPr>
            <b/>
            <sz val="9"/>
            <color indexed="81"/>
            <rFont val="Tahoma"/>
            <family val="2"/>
          </rPr>
          <t>AWLW: Adverse Weather Leave Without Pay</t>
        </r>
      </text>
    </comment>
    <comment ref="D41" authorId="0" shapeId="0" xr:uid="{00000000-0006-0000-0E00-000034000000}">
      <text>
        <r>
          <rPr>
            <b/>
            <sz val="9"/>
            <color indexed="81"/>
            <rFont val="Tahoma"/>
            <family val="2"/>
          </rPr>
          <t>SP: Shift Pay</t>
        </r>
      </text>
    </comment>
    <comment ref="E41" authorId="0" shapeId="0" xr:uid="{00000000-0006-0000-0E00-000035000000}">
      <text>
        <r>
          <rPr>
            <b/>
            <sz val="9"/>
            <color indexed="81"/>
            <rFont val="Tahoma"/>
            <family val="2"/>
          </rPr>
          <t>HP: Holiday Premium Pay</t>
        </r>
      </text>
    </comment>
    <comment ref="F41" authorId="0" shapeId="0" xr:uid="{00000000-0006-0000-0E00-000036000000}">
      <text>
        <r>
          <rPr>
            <b/>
            <sz val="9"/>
            <color indexed="81"/>
            <rFont val="Tahoma"/>
            <family val="2"/>
          </rPr>
          <t>OC: On Call Hours</t>
        </r>
      </text>
    </comment>
    <comment ref="G41" authorId="0" shapeId="0" xr:uid="{00000000-0006-0000-0E00-000037000000}">
      <text>
        <r>
          <rPr>
            <b/>
            <sz val="9"/>
            <color indexed="81"/>
            <rFont val="Tahoma"/>
            <family val="2"/>
          </rPr>
          <t>CB 1.5 : Call Back at Time and a Half (1.5)</t>
        </r>
      </text>
    </comment>
    <comment ref="H41" authorId="0" shapeId="0" xr:uid="{00000000-0006-0000-0E00-000038000000}">
      <text>
        <r>
          <rPr>
            <b/>
            <sz val="9"/>
            <color indexed="81"/>
            <rFont val="Tahoma"/>
            <family val="2"/>
          </rPr>
          <t>CB 1.0 : Call Back at Straight Time (1.0)</t>
        </r>
      </text>
    </comment>
    <comment ref="I41" authorId="0" shapeId="0" xr:uid="{00000000-0006-0000-0E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E00-00003A000000}">
      <text>
        <r>
          <rPr>
            <b/>
            <sz val="9"/>
            <color indexed="81"/>
            <rFont val="Tahoma"/>
            <family val="2"/>
          </rPr>
          <t>O: Overtime Earned</t>
        </r>
      </text>
    </comment>
    <comment ref="K41" authorId="0" shapeId="0" xr:uid="{00000000-0006-0000-0E00-00003B000000}">
      <text>
        <r>
          <rPr>
            <b/>
            <sz val="9"/>
            <color indexed="81"/>
            <rFont val="Tahoma"/>
            <family val="2"/>
          </rPr>
          <t>CU:Comp Time Used</t>
        </r>
      </text>
    </comment>
    <comment ref="L41" authorId="1" shapeId="0" xr:uid="{00000000-0006-0000-0E00-00003C000000}">
      <text>
        <r>
          <rPr>
            <b/>
            <sz val="9"/>
            <color indexed="81"/>
            <rFont val="Tahoma"/>
            <family val="2"/>
          </rPr>
          <t xml:space="preserve">V: Vacation 
</t>
        </r>
        <r>
          <rPr>
            <sz val="9"/>
            <color indexed="81"/>
            <rFont val="Tahoma"/>
            <family val="2"/>
          </rPr>
          <t xml:space="preserve">
</t>
        </r>
      </text>
    </comment>
    <comment ref="M41" authorId="0" shapeId="0" xr:uid="{00000000-0006-0000-0E00-00003D000000}">
      <text>
        <r>
          <rPr>
            <b/>
            <sz val="9"/>
            <color indexed="81"/>
            <rFont val="Tahoma"/>
            <family val="2"/>
          </rPr>
          <t>S: Sick</t>
        </r>
      </text>
    </comment>
    <comment ref="N41" authorId="0" shapeId="0" xr:uid="{00000000-0006-0000-0E00-00003E000000}">
      <text>
        <r>
          <rPr>
            <b/>
            <sz val="9"/>
            <color indexed="81"/>
            <rFont val="Tahoma"/>
            <family val="2"/>
          </rPr>
          <t>CI:</t>
        </r>
        <r>
          <rPr>
            <sz val="9"/>
            <color indexed="81"/>
            <rFont val="Tahoma"/>
            <family val="2"/>
          </rPr>
          <t xml:space="preserve"> Community Involvment
</t>
        </r>
      </text>
    </comment>
    <comment ref="O41" authorId="0" shapeId="0" xr:uid="{00000000-0006-0000-0E00-00003F000000}">
      <text>
        <r>
          <rPr>
            <b/>
            <sz val="9"/>
            <color indexed="81"/>
            <rFont val="Tahoma"/>
            <family val="2"/>
          </rPr>
          <t>BL: Bonus Leave</t>
        </r>
      </text>
    </comment>
    <comment ref="P41" authorId="0" shapeId="0" xr:uid="{00000000-0006-0000-0E00-000040000000}">
      <text>
        <r>
          <rPr>
            <b/>
            <sz val="9"/>
            <color indexed="81"/>
            <rFont val="Tahoma"/>
            <family val="2"/>
          </rPr>
          <t>H: Holiday.
When the university is closed on a holiday, mark the hours here.</t>
        </r>
      </text>
    </comment>
    <comment ref="Q41" authorId="1" shapeId="0" xr:uid="{4189431B-CF7E-4204-9A78-76DC6498891A}">
      <text>
        <r>
          <rPr>
            <b/>
            <sz val="9"/>
            <color indexed="81"/>
            <rFont val="Tahoma"/>
            <family val="2"/>
          </rPr>
          <t>LW: LWOP
M: Military
CL: Civil Leave
AL: Annual Special Leave
SALB: Spec Annual Leav Bonus FY18-19
EC: Emergency Closure</t>
        </r>
      </text>
    </comment>
    <comment ref="T41" authorId="0" shapeId="0" xr:uid="{00000000-0006-0000-0E00-000042000000}">
      <text>
        <r>
          <rPr>
            <b/>
            <sz val="9"/>
            <color indexed="81"/>
            <rFont val="Tahoma"/>
            <family val="2"/>
          </rPr>
          <t>AM: Adverse Weather Makeup Hours
Indicate time worked that will be used to make up time taken off due to adverse weather.</t>
        </r>
      </text>
    </comment>
    <comment ref="U41" authorId="0" shapeId="0" xr:uid="{00000000-0006-0000-0E00-000043000000}">
      <text>
        <r>
          <rPr>
            <b/>
            <sz val="9"/>
            <color indexed="81"/>
            <rFont val="Tahoma"/>
            <family val="2"/>
          </rPr>
          <t>AP: Adverse Weather Time Not Worked</t>
        </r>
      </text>
    </comment>
    <comment ref="V41" authorId="0" shapeId="0" xr:uid="{00000000-0006-0000-0E00-000044000000}">
      <text>
        <r>
          <rPr>
            <b/>
            <sz val="9"/>
            <color indexed="81"/>
            <rFont val="Tahoma"/>
            <family val="2"/>
          </rPr>
          <t>AWLW: Adverse Weather Leave Without Pay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F00-000001000000}">
      <text>
        <r>
          <rPr>
            <b/>
            <sz val="9"/>
            <color indexed="81"/>
            <rFont val="Tahoma"/>
            <family val="2"/>
          </rPr>
          <t>SP: Shift Pay</t>
        </r>
      </text>
    </comment>
    <comment ref="E5" authorId="0" shapeId="0" xr:uid="{00000000-0006-0000-0F00-000002000000}">
      <text>
        <r>
          <rPr>
            <b/>
            <sz val="9"/>
            <color indexed="81"/>
            <rFont val="Tahoma"/>
            <family val="2"/>
          </rPr>
          <t>HP: Holiday Premium Pay</t>
        </r>
      </text>
    </comment>
    <comment ref="F5" authorId="0" shapeId="0" xr:uid="{00000000-0006-0000-0F00-000003000000}">
      <text>
        <r>
          <rPr>
            <b/>
            <sz val="9"/>
            <color indexed="81"/>
            <rFont val="Tahoma"/>
            <family val="2"/>
          </rPr>
          <t>OC: On Call Hours</t>
        </r>
      </text>
    </comment>
    <comment ref="G5" authorId="0" shapeId="0" xr:uid="{00000000-0006-0000-0F00-000004000000}">
      <text>
        <r>
          <rPr>
            <b/>
            <sz val="9"/>
            <color indexed="81"/>
            <rFont val="Tahoma"/>
            <family val="2"/>
          </rPr>
          <t>CB 1.5 : Call Back at Time and a Half (1.5)</t>
        </r>
      </text>
    </comment>
    <comment ref="H5" authorId="0" shapeId="0" xr:uid="{00000000-0006-0000-0F00-000005000000}">
      <text>
        <r>
          <rPr>
            <b/>
            <sz val="9"/>
            <color indexed="81"/>
            <rFont val="Tahoma"/>
            <family val="2"/>
          </rPr>
          <t>CB 1.0 : Call Back at Straight Time (1.0)</t>
        </r>
      </text>
    </comment>
    <comment ref="I5" authorId="0" shapeId="0" xr:uid="{00000000-0006-0000-0F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F00-000007000000}">
      <text>
        <r>
          <rPr>
            <b/>
            <sz val="9"/>
            <color indexed="81"/>
            <rFont val="Tahoma"/>
            <family val="2"/>
          </rPr>
          <t>O: Overtime Earned</t>
        </r>
      </text>
    </comment>
    <comment ref="K5" authorId="0" shapeId="0" xr:uid="{00000000-0006-0000-0F00-000008000000}">
      <text>
        <r>
          <rPr>
            <b/>
            <sz val="9"/>
            <color indexed="81"/>
            <rFont val="Tahoma"/>
            <family val="2"/>
          </rPr>
          <t>CU:Comp Time Used</t>
        </r>
      </text>
    </comment>
    <comment ref="L5" authorId="1" shapeId="0" xr:uid="{00000000-0006-0000-0F00-000009000000}">
      <text>
        <r>
          <rPr>
            <b/>
            <sz val="9"/>
            <color indexed="81"/>
            <rFont val="Tahoma"/>
            <family val="2"/>
          </rPr>
          <t xml:space="preserve">V: Vacation 
</t>
        </r>
        <r>
          <rPr>
            <sz val="9"/>
            <color indexed="81"/>
            <rFont val="Tahoma"/>
            <family val="2"/>
          </rPr>
          <t xml:space="preserve">
</t>
        </r>
      </text>
    </comment>
    <comment ref="M5" authorId="0" shapeId="0" xr:uid="{00000000-0006-0000-0F00-00000A000000}">
      <text>
        <r>
          <rPr>
            <b/>
            <sz val="9"/>
            <color indexed="81"/>
            <rFont val="Tahoma"/>
            <family val="2"/>
          </rPr>
          <t>S: Sick</t>
        </r>
      </text>
    </comment>
    <comment ref="N5" authorId="0" shapeId="0" xr:uid="{00000000-0006-0000-0F00-00000B000000}">
      <text>
        <r>
          <rPr>
            <b/>
            <sz val="9"/>
            <color indexed="81"/>
            <rFont val="Tahoma"/>
            <family val="2"/>
          </rPr>
          <t>CI:</t>
        </r>
        <r>
          <rPr>
            <sz val="9"/>
            <color indexed="81"/>
            <rFont val="Tahoma"/>
            <family val="2"/>
          </rPr>
          <t xml:space="preserve"> Community Involvment
</t>
        </r>
      </text>
    </comment>
    <comment ref="O5" authorId="0" shapeId="0" xr:uid="{00000000-0006-0000-0F00-00000C000000}">
      <text>
        <r>
          <rPr>
            <b/>
            <sz val="9"/>
            <color indexed="81"/>
            <rFont val="Tahoma"/>
            <family val="2"/>
          </rPr>
          <t>BL: Bonus Leave</t>
        </r>
      </text>
    </comment>
    <comment ref="P5" authorId="0" shapeId="0" xr:uid="{00000000-0006-0000-0F00-00000D000000}">
      <text>
        <r>
          <rPr>
            <b/>
            <sz val="9"/>
            <color indexed="81"/>
            <rFont val="Tahoma"/>
            <family val="2"/>
          </rPr>
          <t>H: Holiday.
When the university is closed on a holiday, mark the hours here.</t>
        </r>
      </text>
    </comment>
    <comment ref="Q5" authorId="1" shapeId="0" xr:uid="{AC53729C-CF0C-4E1A-A2BC-745E50EAB806}">
      <text>
        <r>
          <rPr>
            <b/>
            <sz val="9"/>
            <color indexed="81"/>
            <rFont val="Tahoma"/>
            <family val="2"/>
          </rPr>
          <t>LW: LWOP
M: Military
CL: Civil Leave
AL: Annual Special Leave
SALB: Spec Annual Leav Bonus FY18-19
EC: Emergency Closure</t>
        </r>
      </text>
    </comment>
    <comment ref="T5" authorId="0" shapeId="0" xr:uid="{00000000-0006-0000-0F00-00000F000000}">
      <text>
        <r>
          <rPr>
            <b/>
            <sz val="9"/>
            <color indexed="81"/>
            <rFont val="Tahoma"/>
            <family val="2"/>
          </rPr>
          <t>AM: Adverse Weather Makeup Hours
Indicate time worked that will be used to make up time taken off due to adverse weather.</t>
        </r>
      </text>
    </comment>
    <comment ref="U5" authorId="0" shapeId="0" xr:uid="{00000000-0006-0000-0F00-000010000000}">
      <text>
        <r>
          <rPr>
            <b/>
            <sz val="9"/>
            <color indexed="81"/>
            <rFont val="Tahoma"/>
            <family val="2"/>
          </rPr>
          <t>AP: Adverse Weather Time Not Worked</t>
        </r>
      </text>
    </comment>
    <comment ref="V5" authorId="0" shapeId="0" xr:uid="{00000000-0006-0000-0F00-000011000000}">
      <text>
        <r>
          <rPr>
            <b/>
            <sz val="9"/>
            <color indexed="81"/>
            <rFont val="Tahoma"/>
            <family val="2"/>
          </rPr>
          <t>AWLW: Adverse Weather Leave Without Pay</t>
        </r>
      </text>
    </comment>
    <comment ref="D17" authorId="0" shapeId="0" xr:uid="{00000000-0006-0000-0F00-000012000000}">
      <text>
        <r>
          <rPr>
            <b/>
            <sz val="9"/>
            <color indexed="81"/>
            <rFont val="Tahoma"/>
            <family val="2"/>
          </rPr>
          <t>SP: Shift Pay</t>
        </r>
      </text>
    </comment>
    <comment ref="E17" authorId="0" shapeId="0" xr:uid="{00000000-0006-0000-0F00-000013000000}">
      <text>
        <r>
          <rPr>
            <b/>
            <sz val="9"/>
            <color indexed="81"/>
            <rFont val="Tahoma"/>
            <family val="2"/>
          </rPr>
          <t>HP: Holiday Premium Pay</t>
        </r>
      </text>
    </comment>
    <comment ref="F17" authorId="0" shapeId="0" xr:uid="{00000000-0006-0000-0F00-000014000000}">
      <text>
        <r>
          <rPr>
            <b/>
            <sz val="9"/>
            <color indexed="81"/>
            <rFont val="Tahoma"/>
            <family val="2"/>
          </rPr>
          <t>OC: On Call Hours</t>
        </r>
      </text>
    </comment>
    <comment ref="G17" authorId="0" shapeId="0" xr:uid="{00000000-0006-0000-0F00-000015000000}">
      <text>
        <r>
          <rPr>
            <b/>
            <sz val="9"/>
            <color indexed="81"/>
            <rFont val="Tahoma"/>
            <family val="2"/>
          </rPr>
          <t>CB 1.5 : Call Back at Time and a Half (1.5)</t>
        </r>
      </text>
    </comment>
    <comment ref="H17" authorId="0" shapeId="0" xr:uid="{00000000-0006-0000-0F00-000016000000}">
      <text>
        <r>
          <rPr>
            <b/>
            <sz val="9"/>
            <color indexed="81"/>
            <rFont val="Tahoma"/>
            <family val="2"/>
          </rPr>
          <t>CB 1.0 : Call Back at Straight Time (1.0)</t>
        </r>
      </text>
    </comment>
    <comment ref="I17" authorId="0" shapeId="0" xr:uid="{00000000-0006-0000-0F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F00-000018000000}">
      <text>
        <r>
          <rPr>
            <b/>
            <sz val="9"/>
            <color indexed="81"/>
            <rFont val="Tahoma"/>
            <family val="2"/>
          </rPr>
          <t>O: Overtime Earned</t>
        </r>
      </text>
    </comment>
    <comment ref="K17" authorId="0" shapeId="0" xr:uid="{00000000-0006-0000-0F00-000019000000}">
      <text>
        <r>
          <rPr>
            <b/>
            <sz val="9"/>
            <color indexed="81"/>
            <rFont val="Tahoma"/>
            <family val="2"/>
          </rPr>
          <t>CU:Comp Time Used</t>
        </r>
      </text>
    </comment>
    <comment ref="L17" authorId="1" shapeId="0" xr:uid="{00000000-0006-0000-0F00-00001A000000}">
      <text>
        <r>
          <rPr>
            <b/>
            <sz val="9"/>
            <color indexed="81"/>
            <rFont val="Tahoma"/>
            <family val="2"/>
          </rPr>
          <t xml:space="preserve">V: Vacation 
</t>
        </r>
        <r>
          <rPr>
            <sz val="9"/>
            <color indexed="81"/>
            <rFont val="Tahoma"/>
            <family val="2"/>
          </rPr>
          <t xml:space="preserve">
</t>
        </r>
      </text>
    </comment>
    <comment ref="M17" authorId="0" shapeId="0" xr:uid="{00000000-0006-0000-0F00-00001B000000}">
      <text>
        <r>
          <rPr>
            <b/>
            <sz val="9"/>
            <color indexed="81"/>
            <rFont val="Tahoma"/>
            <family val="2"/>
          </rPr>
          <t>S: Sick</t>
        </r>
      </text>
    </comment>
    <comment ref="N17" authorId="0" shapeId="0" xr:uid="{00000000-0006-0000-0F00-00001C000000}">
      <text>
        <r>
          <rPr>
            <b/>
            <sz val="9"/>
            <color indexed="81"/>
            <rFont val="Tahoma"/>
            <family val="2"/>
          </rPr>
          <t>CI:</t>
        </r>
        <r>
          <rPr>
            <sz val="9"/>
            <color indexed="81"/>
            <rFont val="Tahoma"/>
            <family val="2"/>
          </rPr>
          <t xml:space="preserve"> Community Involvment
</t>
        </r>
      </text>
    </comment>
    <comment ref="O17" authorId="0" shapeId="0" xr:uid="{00000000-0006-0000-0F00-00001D000000}">
      <text>
        <r>
          <rPr>
            <b/>
            <sz val="9"/>
            <color indexed="81"/>
            <rFont val="Tahoma"/>
            <family val="2"/>
          </rPr>
          <t>BL: Bonus Leave</t>
        </r>
      </text>
    </comment>
    <comment ref="P17" authorId="0" shapeId="0" xr:uid="{00000000-0006-0000-0F00-00001E000000}">
      <text>
        <r>
          <rPr>
            <b/>
            <sz val="9"/>
            <color indexed="81"/>
            <rFont val="Tahoma"/>
            <family val="2"/>
          </rPr>
          <t>H: Holiday.
When the university is closed on a holiday, mark the hours here.</t>
        </r>
      </text>
    </comment>
    <comment ref="Q17" authorId="1" shapeId="0" xr:uid="{146909E0-536A-4365-8DE8-0D5B6ECA6A1F}">
      <text>
        <r>
          <rPr>
            <b/>
            <sz val="9"/>
            <color indexed="81"/>
            <rFont val="Tahoma"/>
            <family val="2"/>
          </rPr>
          <t>LW: LWOP
M: Military
CL: Civil Leave
AL: Annual Special Leave
SALB: Spec Annual Leav Bonus FY18-19
EC: Emergency Closure</t>
        </r>
      </text>
    </comment>
    <comment ref="T17" authorId="0" shapeId="0" xr:uid="{00000000-0006-0000-0F00-000020000000}">
      <text>
        <r>
          <rPr>
            <b/>
            <sz val="9"/>
            <color indexed="81"/>
            <rFont val="Tahoma"/>
            <family val="2"/>
          </rPr>
          <t>AM: Adverse Weather Makeup Hours
Indicate time worked that will be used to make up time taken off due to adverse weather.</t>
        </r>
      </text>
    </comment>
    <comment ref="U17" authorId="0" shapeId="0" xr:uid="{00000000-0006-0000-0F00-000021000000}">
      <text>
        <r>
          <rPr>
            <b/>
            <sz val="9"/>
            <color indexed="81"/>
            <rFont val="Tahoma"/>
            <family val="2"/>
          </rPr>
          <t>AP: Adverse Weather Time Not Worked</t>
        </r>
      </text>
    </comment>
    <comment ref="V17" authorId="0" shapeId="0" xr:uid="{00000000-0006-0000-0F00-000022000000}">
      <text>
        <r>
          <rPr>
            <b/>
            <sz val="9"/>
            <color indexed="81"/>
            <rFont val="Tahoma"/>
            <family val="2"/>
          </rPr>
          <t>AWLW: Adverse Weather Leave Without Pay</t>
        </r>
      </text>
    </comment>
    <comment ref="D29" authorId="0" shapeId="0" xr:uid="{00000000-0006-0000-0F00-000023000000}">
      <text>
        <r>
          <rPr>
            <b/>
            <sz val="9"/>
            <color indexed="81"/>
            <rFont val="Tahoma"/>
            <family val="2"/>
          </rPr>
          <t>SP: Shift Pay</t>
        </r>
      </text>
    </comment>
    <comment ref="E29" authorId="0" shapeId="0" xr:uid="{00000000-0006-0000-0F00-000024000000}">
      <text>
        <r>
          <rPr>
            <b/>
            <sz val="9"/>
            <color indexed="81"/>
            <rFont val="Tahoma"/>
            <family val="2"/>
          </rPr>
          <t>HP: Holiday Premium Pay</t>
        </r>
      </text>
    </comment>
    <comment ref="F29" authorId="0" shapeId="0" xr:uid="{00000000-0006-0000-0F00-000025000000}">
      <text>
        <r>
          <rPr>
            <b/>
            <sz val="9"/>
            <color indexed="81"/>
            <rFont val="Tahoma"/>
            <family val="2"/>
          </rPr>
          <t>OC: On Call Hours</t>
        </r>
      </text>
    </comment>
    <comment ref="G29" authorId="0" shapeId="0" xr:uid="{00000000-0006-0000-0F00-000026000000}">
      <text>
        <r>
          <rPr>
            <b/>
            <sz val="9"/>
            <color indexed="81"/>
            <rFont val="Tahoma"/>
            <family val="2"/>
          </rPr>
          <t>CB 1.5 : Call Back at Time and a Half (1.5)</t>
        </r>
      </text>
    </comment>
    <comment ref="H29" authorId="0" shapeId="0" xr:uid="{00000000-0006-0000-0F00-000027000000}">
      <text>
        <r>
          <rPr>
            <b/>
            <sz val="9"/>
            <color indexed="81"/>
            <rFont val="Tahoma"/>
            <family val="2"/>
          </rPr>
          <t>CB 1.0 : Call Back at Straight Time (1.0)</t>
        </r>
      </text>
    </comment>
    <comment ref="I29" authorId="0" shapeId="0" xr:uid="{00000000-0006-0000-0F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F00-000029000000}">
      <text>
        <r>
          <rPr>
            <b/>
            <sz val="9"/>
            <color indexed="81"/>
            <rFont val="Tahoma"/>
            <family val="2"/>
          </rPr>
          <t>O: Overtime Earned</t>
        </r>
      </text>
    </comment>
    <comment ref="K29" authorId="0" shapeId="0" xr:uid="{00000000-0006-0000-0F00-00002A000000}">
      <text>
        <r>
          <rPr>
            <b/>
            <sz val="9"/>
            <color indexed="81"/>
            <rFont val="Tahoma"/>
            <family val="2"/>
          </rPr>
          <t>CU:Comp Time Used</t>
        </r>
      </text>
    </comment>
    <comment ref="L29" authorId="1" shapeId="0" xr:uid="{00000000-0006-0000-0F00-00002B000000}">
      <text>
        <r>
          <rPr>
            <b/>
            <sz val="9"/>
            <color indexed="81"/>
            <rFont val="Tahoma"/>
            <family val="2"/>
          </rPr>
          <t xml:space="preserve">V: Vacation 
</t>
        </r>
        <r>
          <rPr>
            <sz val="9"/>
            <color indexed="81"/>
            <rFont val="Tahoma"/>
            <family val="2"/>
          </rPr>
          <t xml:space="preserve">
</t>
        </r>
      </text>
    </comment>
    <comment ref="M29" authorId="0" shapeId="0" xr:uid="{00000000-0006-0000-0F00-00002C000000}">
      <text>
        <r>
          <rPr>
            <b/>
            <sz val="9"/>
            <color indexed="81"/>
            <rFont val="Tahoma"/>
            <family val="2"/>
          </rPr>
          <t>S: Sick</t>
        </r>
      </text>
    </comment>
    <comment ref="N29" authorId="0" shapeId="0" xr:uid="{00000000-0006-0000-0F00-00002D000000}">
      <text>
        <r>
          <rPr>
            <b/>
            <sz val="9"/>
            <color indexed="81"/>
            <rFont val="Tahoma"/>
            <family val="2"/>
          </rPr>
          <t>CI:</t>
        </r>
        <r>
          <rPr>
            <sz val="9"/>
            <color indexed="81"/>
            <rFont val="Tahoma"/>
            <family val="2"/>
          </rPr>
          <t xml:space="preserve"> Community Involvment
</t>
        </r>
      </text>
    </comment>
    <comment ref="O29" authorId="0" shapeId="0" xr:uid="{00000000-0006-0000-0F00-00002E000000}">
      <text>
        <r>
          <rPr>
            <b/>
            <sz val="9"/>
            <color indexed="81"/>
            <rFont val="Tahoma"/>
            <family val="2"/>
          </rPr>
          <t>BL: Bonus Leave</t>
        </r>
      </text>
    </comment>
    <comment ref="P29" authorId="0" shapeId="0" xr:uid="{00000000-0006-0000-0F00-00002F000000}">
      <text>
        <r>
          <rPr>
            <b/>
            <sz val="9"/>
            <color indexed="81"/>
            <rFont val="Tahoma"/>
            <family val="2"/>
          </rPr>
          <t>H: Holiday.
When the university is closed on a holiday, mark the hours here.</t>
        </r>
      </text>
    </comment>
    <comment ref="Q29" authorId="1" shapeId="0" xr:uid="{BB49D288-38AC-4BDD-8046-291947F689AE}">
      <text>
        <r>
          <rPr>
            <b/>
            <sz val="9"/>
            <color indexed="81"/>
            <rFont val="Tahoma"/>
            <family val="2"/>
          </rPr>
          <t>LW: LWOP
M: Military
CL: Civil Leave
AL: Annual Special Leave
SALB: Spec Annual Leav Bonus FY18-19
EC: Emergency Closure</t>
        </r>
      </text>
    </comment>
    <comment ref="T29" authorId="0" shapeId="0" xr:uid="{00000000-0006-0000-0F00-000031000000}">
      <text>
        <r>
          <rPr>
            <b/>
            <sz val="9"/>
            <color indexed="81"/>
            <rFont val="Tahoma"/>
            <family val="2"/>
          </rPr>
          <t>AM: Adverse Weather Makeup Hours
Indicate time worked that will be used to make up time taken off due to adverse weather.</t>
        </r>
      </text>
    </comment>
    <comment ref="U29" authorId="0" shapeId="0" xr:uid="{00000000-0006-0000-0F00-000032000000}">
      <text>
        <r>
          <rPr>
            <b/>
            <sz val="9"/>
            <color indexed="81"/>
            <rFont val="Tahoma"/>
            <family val="2"/>
          </rPr>
          <t>AP: Adverse Weather Time Not Worked</t>
        </r>
      </text>
    </comment>
    <comment ref="V29" authorId="0" shapeId="0" xr:uid="{00000000-0006-0000-0F00-000033000000}">
      <text>
        <r>
          <rPr>
            <b/>
            <sz val="9"/>
            <color indexed="81"/>
            <rFont val="Tahoma"/>
            <family val="2"/>
          </rPr>
          <t>AWLW: Adverse Weather Leave Without Pay</t>
        </r>
      </text>
    </comment>
    <comment ref="D41" authorId="0" shapeId="0" xr:uid="{00000000-0006-0000-0F00-000034000000}">
      <text>
        <r>
          <rPr>
            <b/>
            <sz val="9"/>
            <color indexed="81"/>
            <rFont val="Tahoma"/>
            <family val="2"/>
          </rPr>
          <t>SP: Shift Pay</t>
        </r>
      </text>
    </comment>
    <comment ref="E41" authorId="0" shapeId="0" xr:uid="{00000000-0006-0000-0F00-000035000000}">
      <text>
        <r>
          <rPr>
            <b/>
            <sz val="9"/>
            <color indexed="81"/>
            <rFont val="Tahoma"/>
            <family val="2"/>
          </rPr>
          <t>HP: Holiday Premium Pay</t>
        </r>
      </text>
    </comment>
    <comment ref="F41" authorId="0" shapeId="0" xr:uid="{00000000-0006-0000-0F00-000036000000}">
      <text>
        <r>
          <rPr>
            <b/>
            <sz val="9"/>
            <color indexed="81"/>
            <rFont val="Tahoma"/>
            <family val="2"/>
          </rPr>
          <t>OC: On Call Hours</t>
        </r>
      </text>
    </comment>
    <comment ref="G41" authorId="0" shapeId="0" xr:uid="{00000000-0006-0000-0F00-000037000000}">
      <text>
        <r>
          <rPr>
            <b/>
            <sz val="9"/>
            <color indexed="81"/>
            <rFont val="Tahoma"/>
            <family val="2"/>
          </rPr>
          <t>CB 1.5 : Call Back at Time and a Half (1.5)</t>
        </r>
      </text>
    </comment>
    <comment ref="H41" authorId="0" shapeId="0" xr:uid="{00000000-0006-0000-0F00-000038000000}">
      <text>
        <r>
          <rPr>
            <b/>
            <sz val="9"/>
            <color indexed="81"/>
            <rFont val="Tahoma"/>
            <family val="2"/>
          </rPr>
          <t>CB 1.0 : Call Back at Straight Time (1.0)</t>
        </r>
      </text>
    </comment>
    <comment ref="I41" authorId="0" shapeId="0" xr:uid="{00000000-0006-0000-0F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F00-00003A000000}">
      <text>
        <r>
          <rPr>
            <b/>
            <sz val="9"/>
            <color indexed="81"/>
            <rFont val="Tahoma"/>
            <family val="2"/>
          </rPr>
          <t>O: Overtime Earned</t>
        </r>
      </text>
    </comment>
    <comment ref="K41" authorId="0" shapeId="0" xr:uid="{00000000-0006-0000-0F00-00003B000000}">
      <text>
        <r>
          <rPr>
            <b/>
            <sz val="9"/>
            <color indexed="81"/>
            <rFont val="Tahoma"/>
            <family val="2"/>
          </rPr>
          <t>CU:Comp Time Used</t>
        </r>
      </text>
    </comment>
    <comment ref="L41" authorId="1" shapeId="0" xr:uid="{00000000-0006-0000-0F00-00003C000000}">
      <text>
        <r>
          <rPr>
            <b/>
            <sz val="9"/>
            <color indexed="81"/>
            <rFont val="Tahoma"/>
            <family val="2"/>
          </rPr>
          <t xml:space="preserve">V: Vacation 
</t>
        </r>
        <r>
          <rPr>
            <sz val="9"/>
            <color indexed="81"/>
            <rFont val="Tahoma"/>
            <family val="2"/>
          </rPr>
          <t xml:space="preserve">
</t>
        </r>
      </text>
    </comment>
    <comment ref="M41" authorId="0" shapeId="0" xr:uid="{00000000-0006-0000-0F00-00003D000000}">
      <text>
        <r>
          <rPr>
            <b/>
            <sz val="9"/>
            <color indexed="81"/>
            <rFont val="Tahoma"/>
            <family val="2"/>
          </rPr>
          <t>S: Sick</t>
        </r>
      </text>
    </comment>
    <comment ref="N41" authorId="0" shapeId="0" xr:uid="{00000000-0006-0000-0F00-00003E000000}">
      <text>
        <r>
          <rPr>
            <b/>
            <sz val="9"/>
            <color indexed="81"/>
            <rFont val="Tahoma"/>
            <family val="2"/>
          </rPr>
          <t>CI:</t>
        </r>
        <r>
          <rPr>
            <sz val="9"/>
            <color indexed="81"/>
            <rFont val="Tahoma"/>
            <family val="2"/>
          </rPr>
          <t xml:space="preserve"> Community Involvment
</t>
        </r>
      </text>
    </comment>
    <comment ref="O41" authorId="0" shapeId="0" xr:uid="{00000000-0006-0000-0F00-00003F000000}">
      <text>
        <r>
          <rPr>
            <b/>
            <sz val="9"/>
            <color indexed="81"/>
            <rFont val="Tahoma"/>
            <family val="2"/>
          </rPr>
          <t>BL: Bonus Leave</t>
        </r>
      </text>
    </comment>
    <comment ref="P41" authorId="0" shapeId="0" xr:uid="{00000000-0006-0000-0F00-000040000000}">
      <text>
        <r>
          <rPr>
            <b/>
            <sz val="9"/>
            <color indexed="81"/>
            <rFont val="Tahoma"/>
            <family val="2"/>
          </rPr>
          <t>H: Holiday.
When the university is closed on a holiday, mark the hours here.</t>
        </r>
      </text>
    </comment>
    <comment ref="Q41" authorId="1" shapeId="0" xr:uid="{1B3B638F-4666-4363-9AE9-AF1447AD407A}">
      <text>
        <r>
          <rPr>
            <b/>
            <sz val="9"/>
            <color indexed="81"/>
            <rFont val="Tahoma"/>
            <family val="2"/>
          </rPr>
          <t>LW: LWOP
M: Military
CL: Civil Leave
AL: Annual Special Leave
SALB: Spec Annual Leav Bonus FY18-19
EC: Emergency Closure</t>
        </r>
      </text>
    </comment>
    <comment ref="T41" authorId="0" shapeId="0" xr:uid="{00000000-0006-0000-0F00-000042000000}">
      <text>
        <r>
          <rPr>
            <b/>
            <sz val="9"/>
            <color indexed="81"/>
            <rFont val="Tahoma"/>
            <family val="2"/>
          </rPr>
          <t>AM: Adverse Weather Makeup Hours
Indicate time worked that will be used to make up time taken off due to adverse weather.</t>
        </r>
      </text>
    </comment>
    <comment ref="U41" authorId="0" shapeId="0" xr:uid="{00000000-0006-0000-0F00-000043000000}">
      <text>
        <r>
          <rPr>
            <b/>
            <sz val="9"/>
            <color indexed="81"/>
            <rFont val="Tahoma"/>
            <family val="2"/>
          </rPr>
          <t>AP: Adverse Weather Time Not Worked</t>
        </r>
      </text>
    </comment>
    <comment ref="V41" authorId="0" shapeId="0" xr:uid="{00000000-0006-0000-0F00-000044000000}">
      <text>
        <r>
          <rPr>
            <b/>
            <sz val="9"/>
            <color indexed="81"/>
            <rFont val="Tahoma"/>
            <family val="2"/>
          </rPr>
          <t>AWLW: Adverse Weather Leave Without Pay</t>
        </r>
      </text>
    </comment>
    <comment ref="D53" authorId="0" shapeId="0" xr:uid="{00000000-0006-0000-0F00-000045000000}">
      <text>
        <r>
          <rPr>
            <b/>
            <sz val="9"/>
            <color indexed="81"/>
            <rFont val="Tahoma"/>
            <family val="2"/>
          </rPr>
          <t>SP: Shift Pay</t>
        </r>
      </text>
    </comment>
    <comment ref="E53" authorId="0" shapeId="0" xr:uid="{00000000-0006-0000-0F00-000046000000}">
      <text>
        <r>
          <rPr>
            <b/>
            <sz val="9"/>
            <color indexed="81"/>
            <rFont val="Tahoma"/>
            <family val="2"/>
          </rPr>
          <t>HP: Holiday Premium Pay</t>
        </r>
      </text>
    </comment>
    <comment ref="F53" authorId="0" shapeId="0" xr:uid="{00000000-0006-0000-0F00-000047000000}">
      <text>
        <r>
          <rPr>
            <b/>
            <sz val="9"/>
            <color indexed="81"/>
            <rFont val="Tahoma"/>
            <family val="2"/>
          </rPr>
          <t>OC: On Call Hours</t>
        </r>
      </text>
    </comment>
    <comment ref="G53" authorId="0" shapeId="0" xr:uid="{00000000-0006-0000-0F00-000048000000}">
      <text>
        <r>
          <rPr>
            <b/>
            <sz val="9"/>
            <color indexed="81"/>
            <rFont val="Tahoma"/>
            <family val="2"/>
          </rPr>
          <t>CB 1.5 : Call Back at Time and a Half (1.5)</t>
        </r>
      </text>
    </comment>
    <comment ref="H53" authorId="0" shapeId="0" xr:uid="{00000000-0006-0000-0F00-000049000000}">
      <text>
        <r>
          <rPr>
            <b/>
            <sz val="9"/>
            <color indexed="81"/>
            <rFont val="Tahoma"/>
            <family val="2"/>
          </rPr>
          <t>CB 1.0 : Call Back at Straight Time (1.0)</t>
        </r>
      </text>
    </comment>
    <comment ref="I53" authorId="0" shapeId="0" xr:uid="{00000000-0006-0000-0F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F00-00004B000000}">
      <text>
        <r>
          <rPr>
            <b/>
            <sz val="9"/>
            <color indexed="81"/>
            <rFont val="Tahoma"/>
            <family val="2"/>
          </rPr>
          <t>O: Overtime Earned</t>
        </r>
      </text>
    </comment>
    <comment ref="K53" authorId="0" shapeId="0" xr:uid="{00000000-0006-0000-0F00-00004C000000}">
      <text>
        <r>
          <rPr>
            <b/>
            <sz val="9"/>
            <color indexed="81"/>
            <rFont val="Tahoma"/>
            <family val="2"/>
          </rPr>
          <t>CU:Comp Time Used</t>
        </r>
      </text>
    </comment>
    <comment ref="L53" authorId="1" shapeId="0" xr:uid="{00000000-0006-0000-0F00-00004D000000}">
      <text>
        <r>
          <rPr>
            <b/>
            <sz val="9"/>
            <color indexed="81"/>
            <rFont val="Tahoma"/>
            <family val="2"/>
          </rPr>
          <t xml:space="preserve">V: Vacation 
</t>
        </r>
        <r>
          <rPr>
            <sz val="9"/>
            <color indexed="81"/>
            <rFont val="Tahoma"/>
            <family val="2"/>
          </rPr>
          <t xml:space="preserve">
</t>
        </r>
      </text>
    </comment>
    <comment ref="M53" authorId="0" shapeId="0" xr:uid="{00000000-0006-0000-0F00-00004E000000}">
      <text>
        <r>
          <rPr>
            <b/>
            <sz val="9"/>
            <color indexed="81"/>
            <rFont val="Tahoma"/>
            <family val="2"/>
          </rPr>
          <t>S: Sick</t>
        </r>
      </text>
    </comment>
    <comment ref="N53" authorId="0" shapeId="0" xr:uid="{00000000-0006-0000-0F00-00004F000000}">
      <text>
        <r>
          <rPr>
            <b/>
            <sz val="9"/>
            <color indexed="81"/>
            <rFont val="Tahoma"/>
            <family val="2"/>
          </rPr>
          <t>CI:</t>
        </r>
        <r>
          <rPr>
            <sz val="9"/>
            <color indexed="81"/>
            <rFont val="Tahoma"/>
            <family val="2"/>
          </rPr>
          <t xml:space="preserve"> Community Involvment
</t>
        </r>
      </text>
    </comment>
    <comment ref="O53" authorId="0" shapeId="0" xr:uid="{00000000-0006-0000-0F00-000050000000}">
      <text>
        <r>
          <rPr>
            <b/>
            <sz val="9"/>
            <color indexed="81"/>
            <rFont val="Tahoma"/>
            <family val="2"/>
          </rPr>
          <t>BL: Bonus Leave</t>
        </r>
      </text>
    </comment>
    <comment ref="P53" authorId="0" shapeId="0" xr:uid="{00000000-0006-0000-0F00-000051000000}">
      <text>
        <r>
          <rPr>
            <b/>
            <sz val="9"/>
            <color indexed="81"/>
            <rFont val="Tahoma"/>
            <family val="2"/>
          </rPr>
          <t>H: Holiday.
When the university is closed on a holiday, mark the hours here.</t>
        </r>
      </text>
    </comment>
    <comment ref="Q53" authorId="1" shapeId="0" xr:uid="{CC875937-232F-448B-84AF-934A8782B76D}">
      <text>
        <r>
          <rPr>
            <b/>
            <sz val="9"/>
            <color indexed="81"/>
            <rFont val="Tahoma"/>
            <family val="2"/>
          </rPr>
          <t>LW: LWOP
M: Military
CL: Civil Leave
AL: Annual Special Leave
SALB: Spec Annual Leav Bonus FY18-19
EC: Emergency Closure</t>
        </r>
      </text>
    </comment>
    <comment ref="T53" authorId="0" shapeId="0" xr:uid="{00000000-0006-0000-0F00-000053000000}">
      <text>
        <r>
          <rPr>
            <b/>
            <sz val="9"/>
            <color indexed="81"/>
            <rFont val="Tahoma"/>
            <family val="2"/>
          </rPr>
          <t>AM: Adverse Weather Makeup Hours
Indicate time worked that will be used to make up time taken off due to adverse weather.</t>
        </r>
      </text>
    </comment>
    <comment ref="U53" authorId="0" shapeId="0" xr:uid="{00000000-0006-0000-0F00-000054000000}">
      <text>
        <r>
          <rPr>
            <b/>
            <sz val="9"/>
            <color indexed="81"/>
            <rFont val="Tahoma"/>
            <family val="2"/>
          </rPr>
          <t>AP: Adverse Weather Time Not Worked</t>
        </r>
      </text>
    </comment>
    <comment ref="V53" authorId="0" shapeId="0" xr:uid="{00000000-0006-0000-0F00-000055000000}">
      <text>
        <r>
          <rPr>
            <b/>
            <sz val="9"/>
            <color indexed="81"/>
            <rFont val="Tahoma"/>
            <family val="2"/>
          </rPr>
          <t>AWLW: Adverse Weather Leave Without Pay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1000-000001000000}">
      <text>
        <r>
          <rPr>
            <b/>
            <sz val="9"/>
            <color indexed="81"/>
            <rFont val="Tahoma"/>
            <family val="2"/>
          </rPr>
          <t>SP: Shift Pay</t>
        </r>
      </text>
    </comment>
    <comment ref="E5" authorId="0" shapeId="0" xr:uid="{00000000-0006-0000-1000-000002000000}">
      <text>
        <r>
          <rPr>
            <b/>
            <sz val="9"/>
            <color indexed="81"/>
            <rFont val="Tahoma"/>
            <family val="2"/>
          </rPr>
          <t>HP: Holiday Premium Pay</t>
        </r>
      </text>
    </comment>
    <comment ref="F5" authorId="0" shapeId="0" xr:uid="{00000000-0006-0000-1000-000003000000}">
      <text>
        <r>
          <rPr>
            <b/>
            <sz val="9"/>
            <color indexed="81"/>
            <rFont val="Tahoma"/>
            <family val="2"/>
          </rPr>
          <t>OC: On Call Hours</t>
        </r>
      </text>
    </comment>
    <comment ref="G5" authorId="0" shapeId="0" xr:uid="{00000000-0006-0000-1000-000004000000}">
      <text>
        <r>
          <rPr>
            <b/>
            <sz val="9"/>
            <color indexed="81"/>
            <rFont val="Tahoma"/>
            <family val="2"/>
          </rPr>
          <t>CB 1.5 : Call Back at Time and a Half (1.5)</t>
        </r>
      </text>
    </comment>
    <comment ref="H5" authorId="0" shapeId="0" xr:uid="{00000000-0006-0000-1000-000005000000}">
      <text>
        <r>
          <rPr>
            <b/>
            <sz val="9"/>
            <color indexed="81"/>
            <rFont val="Tahoma"/>
            <family val="2"/>
          </rPr>
          <t>CB 1.0 : Call Back at Straight Time (1.0)</t>
        </r>
      </text>
    </comment>
    <comment ref="I5" authorId="0" shapeId="0" xr:uid="{00000000-0006-0000-10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1000-000007000000}">
      <text>
        <r>
          <rPr>
            <b/>
            <sz val="9"/>
            <color indexed="81"/>
            <rFont val="Tahoma"/>
            <family val="2"/>
          </rPr>
          <t>O: Overtime Earned</t>
        </r>
      </text>
    </comment>
    <comment ref="K5" authorId="0" shapeId="0" xr:uid="{00000000-0006-0000-1000-000008000000}">
      <text>
        <r>
          <rPr>
            <b/>
            <sz val="9"/>
            <color indexed="81"/>
            <rFont val="Tahoma"/>
            <family val="2"/>
          </rPr>
          <t>CU:Comp Time Used</t>
        </r>
      </text>
    </comment>
    <comment ref="L5" authorId="1" shapeId="0" xr:uid="{00000000-0006-0000-1000-000009000000}">
      <text>
        <r>
          <rPr>
            <b/>
            <sz val="9"/>
            <color indexed="81"/>
            <rFont val="Tahoma"/>
            <family val="2"/>
          </rPr>
          <t xml:space="preserve">V: Vacation 
</t>
        </r>
        <r>
          <rPr>
            <sz val="9"/>
            <color indexed="81"/>
            <rFont val="Tahoma"/>
            <family val="2"/>
          </rPr>
          <t xml:space="preserve">
</t>
        </r>
      </text>
    </comment>
    <comment ref="M5" authorId="0" shapeId="0" xr:uid="{00000000-0006-0000-1000-00000A000000}">
      <text>
        <r>
          <rPr>
            <b/>
            <sz val="9"/>
            <color indexed="81"/>
            <rFont val="Tahoma"/>
            <family val="2"/>
          </rPr>
          <t>S: Sick</t>
        </r>
      </text>
    </comment>
    <comment ref="N5" authorId="0" shapeId="0" xr:uid="{00000000-0006-0000-1000-00000B000000}">
      <text>
        <r>
          <rPr>
            <b/>
            <sz val="9"/>
            <color indexed="81"/>
            <rFont val="Tahoma"/>
            <family val="2"/>
          </rPr>
          <t>CI:</t>
        </r>
        <r>
          <rPr>
            <sz val="9"/>
            <color indexed="81"/>
            <rFont val="Tahoma"/>
            <family val="2"/>
          </rPr>
          <t xml:space="preserve"> Community Involvment
</t>
        </r>
      </text>
    </comment>
    <comment ref="O5" authorId="0" shapeId="0" xr:uid="{00000000-0006-0000-1000-00000C000000}">
      <text>
        <r>
          <rPr>
            <b/>
            <sz val="9"/>
            <color indexed="81"/>
            <rFont val="Tahoma"/>
            <family val="2"/>
          </rPr>
          <t>BL: Bonus Leave</t>
        </r>
      </text>
    </comment>
    <comment ref="P5" authorId="0" shapeId="0" xr:uid="{00000000-0006-0000-1000-00000D000000}">
      <text>
        <r>
          <rPr>
            <b/>
            <sz val="9"/>
            <color indexed="81"/>
            <rFont val="Tahoma"/>
            <family val="2"/>
          </rPr>
          <t>H: Holiday.
When the university is closed on a holiday, mark the hours here.</t>
        </r>
      </text>
    </comment>
    <comment ref="Q5" authorId="1" shapeId="0" xr:uid="{BAE18FEA-D648-453C-9B18-4E22C5F7A867}">
      <text>
        <r>
          <rPr>
            <b/>
            <sz val="9"/>
            <color indexed="81"/>
            <rFont val="Tahoma"/>
            <family val="2"/>
          </rPr>
          <t>LW: LWOP
M: Military
CL: Civil Leave
AL: Annual Special Leave
SALB: Spec Annual Leav Bonus FY18-19
EC: Emergency Closure</t>
        </r>
      </text>
    </comment>
    <comment ref="T5" authorId="0" shapeId="0" xr:uid="{00000000-0006-0000-1000-00000F000000}">
      <text>
        <r>
          <rPr>
            <b/>
            <sz val="9"/>
            <color indexed="81"/>
            <rFont val="Tahoma"/>
            <family val="2"/>
          </rPr>
          <t>AM: Adverse Weather Makeup Hours
Indicate time worked that will be used to make up time taken off due to adverse weather.</t>
        </r>
      </text>
    </comment>
    <comment ref="U5" authorId="0" shapeId="0" xr:uid="{00000000-0006-0000-1000-000010000000}">
      <text>
        <r>
          <rPr>
            <b/>
            <sz val="9"/>
            <color indexed="81"/>
            <rFont val="Tahoma"/>
            <family val="2"/>
          </rPr>
          <t>AP: Adverse Weather Time Not Worked</t>
        </r>
      </text>
    </comment>
    <comment ref="V5" authorId="0" shapeId="0" xr:uid="{00000000-0006-0000-1000-000011000000}">
      <text>
        <r>
          <rPr>
            <b/>
            <sz val="9"/>
            <color indexed="81"/>
            <rFont val="Tahoma"/>
            <family val="2"/>
          </rPr>
          <t>AWLW: Adverse Weather Leave Without Pay</t>
        </r>
      </text>
    </comment>
    <comment ref="D17" authorId="0" shapeId="0" xr:uid="{00000000-0006-0000-1000-000012000000}">
      <text>
        <r>
          <rPr>
            <b/>
            <sz val="9"/>
            <color indexed="81"/>
            <rFont val="Tahoma"/>
            <family val="2"/>
          </rPr>
          <t>SP: Shift Pay</t>
        </r>
      </text>
    </comment>
    <comment ref="E17" authorId="0" shapeId="0" xr:uid="{00000000-0006-0000-1000-000013000000}">
      <text>
        <r>
          <rPr>
            <b/>
            <sz val="9"/>
            <color indexed="81"/>
            <rFont val="Tahoma"/>
            <family val="2"/>
          </rPr>
          <t>HP: Holiday Premium Pay</t>
        </r>
      </text>
    </comment>
    <comment ref="F17" authorId="0" shapeId="0" xr:uid="{00000000-0006-0000-1000-000014000000}">
      <text>
        <r>
          <rPr>
            <b/>
            <sz val="9"/>
            <color indexed="81"/>
            <rFont val="Tahoma"/>
            <family val="2"/>
          </rPr>
          <t>OC: On Call Hours</t>
        </r>
      </text>
    </comment>
    <comment ref="G17" authorId="0" shapeId="0" xr:uid="{00000000-0006-0000-1000-000015000000}">
      <text>
        <r>
          <rPr>
            <b/>
            <sz val="9"/>
            <color indexed="81"/>
            <rFont val="Tahoma"/>
            <family val="2"/>
          </rPr>
          <t>CB 1.5 : Call Back at Time and a Half (1.5)</t>
        </r>
      </text>
    </comment>
    <comment ref="H17" authorId="0" shapeId="0" xr:uid="{00000000-0006-0000-1000-000016000000}">
      <text>
        <r>
          <rPr>
            <b/>
            <sz val="9"/>
            <color indexed="81"/>
            <rFont val="Tahoma"/>
            <family val="2"/>
          </rPr>
          <t>CB 1.0 : Call Back at Straight Time (1.0)</t>
        </r>
      </text>
    </comment>
    <comment ref="I17" authorId="0" shapeId="0" xr:uid="{00000000-0006-0000-10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1000-000018000000}">
      <text>
        <r>
          <rPr>
            <b/>
            <sz val="9"/>
            <color indexed="81"/>
            <rFont val="Tahoma"/>
            <family val="2"/>
          </rPr>
          <t>O: Overtime Earned</t>
        </r>
      </text>
    </comment>
    <comment ref="K17" authorId="0" shapeId="0" xr:uid="{00000000-0006-0000-1000-000019000000}">
      <text>
        <r>
          <rPr>
            <b/>
            <sz val="9"/>
            <color indexed="81"/>
            <rFont val="Tahoma"/>
            <family val="2"/>
          </rPr>
          <t>CU:Comp Time Used</t>
        </r>
      </text>
    </comment>
    <comment ref="L17" authorId="1" shapeId="0" xr:uid="{00000000-0006-0000-1000-00001A000000}">
      <text>
        <r>
          <rPr>
            <b/>
            <sz val="9"/>
            <color indexed="81"/>
            <rFont val="Tahoma"/>
            <family val="2"/>
          </rPr>
          <t xml:space="preserve">V: Vacation 
</t>
        </r>
        <r>
          <rPr>
            <sz val="9"/>
            <color indexed="81"/>
            <rFont val="Tahoma"/>
            <family val="2"/>
          </rPr>
          <t xml:space="preserve">
</t>
        </r>
      </text>
    </comment>
    <comment ref="M17" authorId="0" shapeId="0" xr:uid="{00000000-0006-0000-1000-00001B000000}">
      <text>
        <r>
          <rPr>
            <b/>
            <sz val="9"/>
            <color indexed="81"/>
            <rFont val="Tahoma"/>
            <family val="2"/>
          </rPr>
          <t>S: Sick</t>
        </r>
      </text>
    </comment>
    <comment ref="N17" authorId="0" shapeId="0" xr:uid="{00000000-0006-0000-1000-00001C000000}">
      <text>
        <r>
          <rPr>
            <b/>
            <sz val="9"/>
            <color indexed="81"/>
            <rFont val="Tahoma"/>
            <family val="2"/>
          </rPr>
          <t>CI:</t>
        </r>
        <r>
          <rPr>
            <sz val="9"/>
            <color indexed="81"/>
            <rFont val="Tahoma"/>
            <family val="2"/>
          </rPr>
          <t xml:space="preserve"> Community Involvment
</t>
        </r>
      </text>
    </comment>
    <comment ref="O17" authorId="0" shapeId="0" xr:uid="{00000000-0006-0000-1000-00001D000000}">
      <text>
        <r>
          <rPr>
            <b/>
            <sz val="9"/>
            <color indexed="81"/>
            <rFont val="Tahoma"/>
            <family val="2"/>
          </rPr>
          <t>BL: Bonus Leave</t>
        </r>
      </text>
    </comment>
    <comment ref="P17" authorId="0" shapeId="0" xr:uid="{00000000-0006-0000-1000-00001E000000}">
      <text>
        <r>
          <rPr>
            <b/>
            <sz val="9"/>
            <color indexed="81"/>
            <rFont val="Tahoma"/>
            <family val="2"/>
          </rPr>
          <t>H: Holiday.
When the university is closed on a holiday, mark the hours here.</t>
        </r>
      </text>
    </comment>
    <comment ref="Q17" authorId="1" shapeId="0" xr:uid="{5B949DBE-D3E5-4451-B9F1-6938180AA97F}">
      <text>
        <r>
          <rPr>
            <b/>
            <sz val="9"/>
            <color indexed="81"/>
            <rFont val="Tahoma"/>
            <family val="2"/>
          </rPr>
          <t>LW: LWOP
M: Military
CL: Civil Leave
AL: Annual Special Leave
SALB: Spec Annual Leav Bonus FY18-19
EC: Emergency Closure</t>
        </r>
      </text>
    </comment>
    <comment ref="T17" authorId="0" shapeId="0" xr:uid="{00000000-0006-0000-1000-000020000000}">
      <text>
        <r>
          <rPr>
            <b/>
            <sz val="9"/>
            <color indexed="81"/>
            <rFont val="Tahoma"/>
            <family val="2"/>
          </rPr>
          <t>AM: Adverse Weather Makeup Hours
Indicate time worked that will be used to make up time taken off due to adverse weather.</t>
        </r>
      </text>
    </comment>
    <comment ref="U17" authorId="0" shapeId="0" xr:uid="{00000000-0006-0000-1000-000021000000}">
      <text>
        <r>
          <rPr>
            <b/>
            <sz val="9"/>
            <color indexed="81"/>
            <rFont val="Tahoma"/>
            <family val="2"/>
          </rPr>
          <t>AP: Adverse Weather Time Not Worked</t>
        </r>
      </text>
    </comment>
    <comment ref="V17" authorId="0" shapeId="0" xr:uid="{00000000-0006-0000-1000-000022000000}">
      <text>
        <r>
          <rPr>
            <b/>
            <sz val="9"/>
            <color indexed="81"/>
            <rFont val="Tahoma"/>
            <family val="2"/>
          </rPr>
          <t>AWLW: Adverse Weather Leave Without Pay</t>
        </r>
      </text>
    </comment>
    <comment ref="D29" authorId="0" shapeId="0" xr:uid="{00000000-0006-0000-1000-000023000000}">
      <text>
        <r>
          <rPr>
            <b/>
            <sz val="9"/>
            <color indexed="81"/>
            <rFont val="Tahoma"/>
            <family val="2"/>
          </rPr>
          <t>SP: Shift Pay</t>
        </r>
      </text>
    </comment>
    <comment ref="E29" authorId="0" shapeId="0" xr:uid="{00000000-0006-0000-1000-000024000000}">
      <text>
        <r>
          <rPr>
            <b/>
            <sz val="9"/>
            <color indexed="81"/>
            <rFont val="Tahoma"/>
            <family val="2"/>
          </rPr>
          <t>HP: Holiday Premium Pay</t>
        </r>
      </text>
    </comment>
    <comment ref="F29" authorId="0" shapeId="0" xr:uid="{00000000-0006-0000-1000-000025000000}">
      <text>
        <r>
          <rPr>
            <b/>
            <sz val="9"/>
            <color indexed="81"/>
            <rFont val="Tahoma"/>
            <family val="2"/>
          </rPr>
          <t>OC: On Call Hours</t>
        </r>
      </text>
    </comment>
    <comment ref="G29" authorId="0" shapeId="0" xr:uid="{00000000-0006-0000-1000-000026000000}">
      <text>
        <r>
          <rPr>
            <b/>
            <sz val="9"/>
            <color indexed="81"/>
            <rFont val="Tahoma"/>
            <family val="2"/>
          </rPr>
          <t>CB 1.5 : Call Back at Time and a Half (1.5)</t>
        </r>
      </text>
    </comment>
    <comment ref="H29" authorId="0" shapeId="0" xr:uid="{00000000-0006-0000-1000-000027000000}">
      <text>
        <r>
          <rPr>
            <b/>
            <sz val="9"/>
            <color indexed="81"/>
            <rFont val="Tahoma"/>
            <family val="2"/>
          </rPr>
          <t>CB 1.0 : Call Back at Straight Time (1.0)</t>
        </r>
      </text>
    </comment>
    <comment ref="I29" authorId="0" shapeId="0" xr:uid="{00000000-0006-0000-10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1000-000029000000}">
      <text>
        <r>
          <rPr>
            <b/>
            <sz val="9"/>
            <color indexed="81"/>
            <rFont val="Tahoma"/>
            <family val="2"/>
          </rPr>
          <t>O: Overtime Earned</t>
        </r>
      </text>
    </comment>
    <comment ref="K29" authorId="0" shapeId="0" xr:uid="{00000000-0006-0000-1000-00002A000000}">
      <text>
        <r>
          <rPr>
            <b/>
            <sz val="9"/>
            <color indexed="81"/>
            <rFont val="Tahoma"/>
            <family val="2"/>
          </rPr>
          <t>CU:Comp Time Used</t>
        </r>
      </text>
    </comment>
    <comment ref="L29" authorId="1" shapeId="0" xr:uid="{00000000-0006-0000-1000-00002B000000}">
      <text>
        <r>
          <rPr>
            <b/>
            <sz val="9"/>
            <color indexed="81"/>
            <rFont val="Tahoma"/>
            <family val="2"/>
          </rPr>
          <t xml:space="preserve">V: Vacation 
</t>
        </r>
        <r>
          <rPr>
            <sz val="9"/>
            <color indexed="81"/>
            <rFont val="Tahoma"/>
            <family val="2"/>
          </rPr>
          <t xml:space="preserve">
</t>
        </r>
      </text>
    </comment>
    <comment ref="M29" authorId="0" shapeId="0" xr:uid="{00000000-0006-0000-1000-00002C000000}">
      <text>
        <r>
          <rPr>
            <b/>
            <sz val="9"/>
            <color indexed="81"/>
            <rFont val="Tahoma"/>
            <family val="2"/>
          </rPr>
          <t>S: Sick</t>
        </r>
      </text>
    </comment>
    <comment ref="N29" authorId="0" shapeId="0" xr:uid="{00000000-0006-0000-1000-00002D000000}">
      <text>
        <r>
          <rPr>
            <b/>
            <sz val="9"/>
            <color indexed="81"/>
            <rFont val="Tahoma"/>
            <family val="2"/>
          </rPr>
          <t>CI:</t>
        </r>
        <r>
          <rPr>
            <sz val="9"/>
            <color indexed="81"/>
            <rFont val="Tahoma"/>
            <family val="2"/>
          </rPr>
          <t xml:space="preserve"> Community Involvment
</t>
        </r>
      </text>
    </comment>
    <comment ref="O29" authorId="0" shapeId="0" xr:uid="{00000000-0006-0000-1000-00002E000000}">
      <text>
        <r>
          <rPr>
            <b/>
            <sz val="9"/>
            <color indexed="81"/>
            <rFont val="Tahoma"/>
            <family val="2"/>
          </rPr>
          <t>BL: Bonus Leave</t>
        </r>
      </text>
    </comment>
    <comment ref="P29" authorId="0" shapeId="0" xr:uid="{00000000-0006-0000-1000-00002F000000}">
      <text>
        <r>
          <rPr>
            <b/>
            <sz val="9"/>
            <color indexed="81"/>
            <rFont val="Tahoma"/>
            <family val="2"/>
          </rPr>
          <t>H: Holiday.
When the university is closed on a holiday, mark the hours here.</t>
        </r>
      </text>
    </comment>
    <comment ref="Q29" authorId="1" shapeId="0" xr:uid="{C6F5EF3F-1A88-4D47-A7E9-DABDFE0BC387}">
      <text>
        <r>
          <rPr>
            <b/>
            <sz val="9"/>
            <color indexed="81"/>
            <rFont val="Tahoma"/>
            <family val="2"/>
          </rPr>
          <t>LW: LWOP
M: Military
CL: Civil Leave
AL: Annual Special Leave
SALB: Spec Annual Leav Bonus FY18-19
EC: Emergency Closure</t>
        </r>
      </text>
    </comment>
    <comment ref="T29" authorId="0" shapeId="0" xr:uid="{00000000-0006-0000-1000-000031000000}">
      <text>
        <r>
          <rPr>
            <b/>
            <sz val="9"/>
            <color indexed="81"/>
            <rFont val="Tahoma"/>
            <family val="2"/>
          </rPr>
          <t>AM: Adverse Weather Makeup Hours
Indicate time worked that will be used to make up time taken off due to adverse weather.</t>
        </r>
      </text>
    </comment>
    <comment ref="U29" authorId="0" shapeId="0" xr:uid="{00000000-0006-0000-1000-000032000000}">
      <text>
        <r>
          <rPr>
            <b/>
            <sz val="9"/>
            <color indexed="81"/>
            <rFont val="Tahoma"/>
            <family val="2"/>
          </rPr>
          <t>AP: Adverse Weather Time Not Worked</t>
        </r>
      </text>
    </comment>
    <comment ref="V29" authorId="0" shapeId="0" xr:uid="{00000000-0006-0000-1000-000033000000}">
      <text>
        <r>
          <rPr>
            <b/>
            <sz val="9"/>
            <color indexed="81"/>
            <rFont val="Tahoma"/>
            <family val="2"/>
          </rPr>
          <t>AWLW: Adverse Weather Leave Without Pay</t>
        </r>
      </text>
    </comment>
    <comment ref="D41" authorId="0" shapeId="0" xr:uid="{00000000-0006-0000-1000-000034000000}">
      <text>
        <r>
          <rPr>
            <b/>
            <sz val="9"/>
            <color indexed="81"/>
            <rFont val="Tahoma"/>
            <family val="2"/>
          </rPr>
          <t>SP: Shift Pay</t>
        </r>
      </text>
    </comment>
    <comment ref="E41" authorId="0" shapeId="0" xr:uid="{00000000-0006-0000-1000-000035000000}">
      <text>
        <r>
          <rPr>
            <b/>
            <sz val="9"/>
            <color indexed="81"/>
            <rFont val="Tahoma"/>
            <family val="2"/>
          </rPr>
          <t>HP: Holiday Premium Pay</t>
        </r>
      </text>
    </comment>
    <comment ref="F41" authorId="0" shapeId="0" xr:uid="{00000000-0006-0000-1000-000036000000}">
      <text>
        <r>
          <rPr>
            <b/>
            <sz val="9"/>
            <color indexed="81"/>
            <rFont val="Tahoma"/>
            <family val="2"/>
          </rPr>
          <t>OC: On Call Hours</t>
        </r>
      </text>
    </comment>
    <comment ref="G41" authorId="0" shapeId="0" xr:uid="{00000000-0006-0000-1000-000037000000}">
      <text>
        <r>
          <rPr>
            <b/>
            <sz val="9"/>
            <color indexed="81"/>
            <rFont val="Tahoma"/>
            <family val="2"/>
          </rPr>
          <t>CB 1.5 : Call Back at Time and a Half (1.5)</t>
        </r>
      </text>
    </comment>
    <comment ref="H41" authorId="0" shapeId="0" xr:uid="{00000000-0006-0000-1000-000038000000}">
      <text>
        <r>
          <rPr>
            <b/>
            <sz val="9"/>
            <color indexed="81"/>
            <rFont val="Tahoma"/>
            <family val="2"/>
          </rPr>
          <t>CB 1.0 : Call Back at Straight Time (1.0)</t>
        </r>
      </text>
    </comment>
    <comment ref="I41" authorId="0" shapeId="0" xr:uid="{00000000-0006-0000-10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1000-00003A000000}">
      <text>
        <r>
          <rPr>
            <b/>
            <sz val="9"/>
            <color indexed="81"/>
            <rFont val="Tahoma"/>
            <family val="2"/>
          </rPr>
          <t>O: Overtime Earned</t>
        </r>
      </text>
    </comment>
    <comment ref="K41" authorId="0" shapeId="0" xr:uid="{00000000-0006-0000-1000-00003B000000}">
      <text>
        <r>
          <rPr>
            <b/>
            <sz val="9"/>
            <color indexed="81"/>
            <rFont val="Tahoma"/>
            <family val="2"/>
          </rPr>
          <t>CU:Comp Time Used</t>
        </r>
      </text>
    </comment>
    <comment ref="L41" authorId="1" shapeId="0" xr:uid="{00000000-0006-0000-1000-00003C000000}">
      <text>
        <r>
          <rPr>
            <b/>
            <sz val="9"/>
            <color indexed="81"/>
            <rFont val="Tahoma"/>
            <family val="2"/>
          </rPr>
          <t xml:space="preserve">V: Vacation 
</t>
        </r>
        <r>
          <rPr>
            <sz val="9"/>
            <color indexed="81"/>
            <rFont val="Tahoma"/>
            <family val="2"/>
          </rPr>
          <t xml:space="preserve">
</t>
        </r>
      </text>
    </comment>
    <comment ref="M41" authorId="0" shapeId="0" xr:uid="{00000000-0006-0000-1000-00003D000000}">
      <text>
        <r>
          <rPr>
            <b/>
            <sz val="9"/>
            <color indexed="81"/>
            <rFont val="Tahoma"/>
            <family val="2"/>
          </rPr>
          <t>S: Sick</t>
        </r>
      </text>
    </comment>
    <comment ref="N41" authorId="0" shapeId="0" xr:uid="{00000000-0006-0000-1000-00003E000000}">
      <text>
        <r>
          <rPr>
            <b/>
            <sz val="9"/>
            <color indexed="81"/>
            <rFont val="Tahoma"/>
            <family val="2"/>
          </rPr>
          <t>CI:</t>
        </r>
        <r>
          <rPr>
            <sz val="9"/>
            <color indexed="81"/>
            <rFont val="Tahoma"/>
            <family val="2"/>
          </rPr>
          <t xml:space="preserve"> Community Involvment
</t>
        </r>
      </text>
    </comment>
    <comment ref="O41" authorId="0" shapeId="0" xr:uid="{00000000-0006-0000-1000-00003F000000}">
      <text>
        <r>
          <rPr>
            <b/>
            <sz val="9"/>
            <color indexed="81"/>
            <rFont val="Tahoma"/>
            <family val="2"/>
          </rPr>
          <t>BL: Bonus Leave</t>
        </r>
      </text>
    </comment>
    <comment ref="P41" authorId="0" shapeId="0" xr:uid="{00000000-0006-0000-1000-000040000000}">
      <text>
        <r>
          <rPr>
            <b/>
            <sz val="9"/>
            <color indexed="81"/>
            <rFont val="Tahoma"/>
            <family val="2"/>
          </rPr>
          <t>H: Holiday.
When the university is closed on a holiday, mark the hours here.</t>
        </r>
      </text>
    </comment>
    <comment ref="Q41" authorId="1" shapeId="0" xr:uid="{3E57F63A-4C9F-4A04-8A94-94512CB879E7}">
      <text>
        <r>
          <rPr>
            <b/>
            <sz val="9"/>
            <color indexed="81"/>
            <rFont val="Tahoma"/>
            <family val="2"/>
          </rPr>
          <t>LW: LWOP
M: Military
CL: Civil Leave
AL: Annual Special Leave
SALB: Spec Annual Leav Bonus FY18-19
EC: Emergency Closure</t>
        </r>
      </text>
    </comment>
    <comment ref="T41" authorId="0" shapeId="0" xr:uid="{00000000-0006-0000-1000-000042000000}">
      <text>
        <r>
          <rPr>
            <b/>
            <sz val="9"/>
            <color indexed="81"/>
            <rFont val="Tahoma"/>
            <family val="2"/>
          </rPr>
          <t>AM: Adverse Weather Makeup Hours
Indicate time worked that will be used to make up time taken off due to adverse weather.</t>
        </r>
      </text>
    </comment>
    <comment ref="U41" authorId="0" shapeId="0" xr:uid="{00000000-0006-0000-1000-000043000000}">
      <text>
        <r>
          <rPr>
            <b/>
            <sz val="9"/>
            <color indexed="81"/>
            <rFont val="Tahoma"/>
            <family val="2"/>
          </rPr>
          <t>AP: Adverse Weather Time Not Worked</t>
        </r>
      </text>
    </comment>
    <comment ref="V41" authorId="0" shapeId="0" xr:uid="{00000000-0006-0000-1000-000044000000}">
      <text>
        <r>
          <rPr>
            <b/>
            <sz val="9"/>
            <color indexed="81"/>
            <rFont val="Tahoma"/>
            <family val="2"/>
          </rPr>
          <t>AWLW: Adverse Weather Leave Without Pay</t>
        </r>
      </text>
    </comment>
    <comment ref="D53" authorId="0" shapeId="0" xr:uid="{00000000-0006-0000-1000-000045000000}">
      <text>
        <r>
          <rPr>
            <b/>
            <sz val="9"/>
            <color indexed="81"/>
            <rFont val="Tahoma"/>
            <family val="2"/>
          </rPr>
          <t>SP: Shift Pay</t>
        </r>
      </text>
    </comment>
    <comment ref="E53" authorId="0" shapeId="0" xr:uid="{00000000-0006-0000-1000-000046000000}">
      <text>
        <r>
          <rPr>
            <b/>
            <sz val="9"/>
            <color indexed="81"/>
            <rFont val="Tahoma"/>
            <family val="2"/>
          </rPr>
          <t>HP: Holiday Premium Pay</t>
        </r>
      </text>
    </comment>
    <comment ref="F53" authorId="0" shapeId="0" xr:uid="{00000000-0006-0000-1000-000047000000}">
      <text>
        <r>
          <rPr>
            <b/>
            <sz val="9"/>
            <color indexed="81"/>
            <rFont val="Tahoma"/>
            <family val="2"/>
          </rPr>
          <t>OC: On Call Hours</t>
        </r>
      </text>
    </comment>
    <comment ref="G53" authorId="0" shapeId="0" xr:uid="{00000000-0006-0000-1000-000048000000}">
      <text>
        <r>
          <rPr>
            <b/>
            <sz val="9"/>
            <color indexed="81"/>
            <rFont val="Tahoma"/>
            <family val="2"/>
          </rPr>
          <t>CB 1.5 : Call Back at Time and a Half (1.5)</t>
        </r>
      </text>
    </comment>
    <comment ref="H53" authorId="0" shapeId="0" xr:uid="{00000000-0006-0000-1000-000049000000}">
      <text>
        <r>
          <rPr>
            <b/>
            <sz val="9"/>
            <color indexed="81"/>
            <rFont val="Tahoma"/>
            <family val="2"/>
          </rPr>
          <t>CB 1.0 : Call Back at Straight Time (1.0)</t>
        </r>
      </text>
    </comment>
    <comment ref="I53" authorId="0" shapeId="0" xr:uid="{00000000-0006-0000-10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1000-00004B000000}">
      <text>
        <r>
          <rPr>
            <b/>
            <sz val="9"/>
            <color indexed="81"/>
            <rFont val="Tahoma"/>
            <family val="2"/>
          </rPr>
          <t>O: Overtime Earned</t>
        </r>
      </text>
    </comment>
    <comment ref="K53" authorId="0" shapeId="0" xr:uid="{00000000-0006-0000-1000-00004C000000}">
      <text>
        <r>
          <rPr>
            <b/>
            <sz val="9"/>
            <color indexed="81"/>
            <rFont val="Tahoma"/>
            <family val="2"/>
          </rPr>
          <t>CU:Comp Time Used</t>
        </r>
      </text>
    </comment>
    <comment ref="L53" authorId="1" shapeId="0" xr:uid="{00000000-0006-0000-1000-00004D000000}">
      <text>
        <r>
          <rPr>
            <b/>
            <sz val="9"/>
            <color indexed="81"/>
            <rFont val="Tahoma"/>
            <family val="2"/>
          </rPr>
          <t xml:space="preserve">V: Vacation 
</t>
        </r>
        <r>
          <rPr>
            <sz val="9"/>
            <color indexed="81"/>
            <rFont val="Tahoma"/>
            <family val="2"/>
          </rPr>
          <t xml:space="preserve">
</t>
        </r>
      </text>
    </comment>
    <comment ref="M53" authorId="0" shapeId="0" xr:uid="{00000000-0006-0000-1000-00004E000000}">
      <text>
        <r>
          <rPr>
            <b/>
            <sz val="9"/>
            <color indexed="81"/>
            <rFont val="Tahoma"/>
            <family val="2"/>
          </rPr>
          <t>S: Sick</t>
        </r>
      </text>
    </comment>
    <comment ref="N53" authorId="0" shapeId="0" xr:uid="{00000000-0006-0000-1000-00004F000000}">
      <text>
        <r>
          <rPr>
            <b/>
            <sz val="9"/>
            <color indexed="81"/>
            <rFont val="Tahoma"/>
            <family val="2"/>
          </rPr>
          <t>CI:</t>
        </r>
        <r>
          <rPr>
            <sz val="9"/>
            <color indexed="81"/>
            <rFont val="Tahoma"/>
            <family val="2"/>
          </rPr>
          <t xml:space="preserve"> Community Involvment
</t>
        </r>
      </text>
    </comment>
    <comment ref="O53" authorId="0" shapeId="0" xr:uid="{00000000-0006-0000-1000-000050000000}">
      <text>
        <r>
          <rPr>
            <b/>
            <sz val="9"/>
            <color indexed="81"/>
            <rFont val="Tahoma"/>
            <family val="2"/>
          </rPr>
          <t>BL: Bonus Leave</t>
        </r>
      </text>
    </comment>
    <comment ref="P53" authorId="0" shapeId="0" xr:uid="{00000000-0006-0000-1000-000051000000}">
      <text>
        <r>
          <rPr>
            <b/>
            <sz val="9"/>
            <color indexed="81"/>
            <rFont val="Tahoma"/>
            <family val="2"/>
          </rPr>
          <t>H: Holiday.
When the university is closed on a holiday, mark the hours here.</t>
        </r>
      </text>
    </comment>
    <comment ref="Q53" authorId="1" shapeId="0" xr:uid="{00000000-0006-0000-1000-000052000000}">
      <text>
        <r>
          <rPr>
            <b/>
            <sz val="9"/>
            <color indexed="81"/>
            <rFont val="Tahoma"/>
            <family val="2"/>
          </rPr>
          <t>LW: LWOP
DR: Disaster Relief
M: Military
CL: Civil Leave
AL: Annual Special Leave</t>
        </r>
      </text>
    </comment>
    <comment ref="T53" authorId="0" shapeId="0" xr:uid="{00000000-0006-0000-1000-000053000000}">
      <text>
        <r>
          <rPr>
            <b/>
            <sz val="9"/>
            <color indexed="81"/>
            <rFont val="Tahoma"/>
            <family val="2"/>
          </rPr>
          <t>AM: Adverse Weather Makeup Hours
Indicate time worked that will be used to make up time taken off due to adverse weather.</t>
        </r>
      </text>
    </comment>
    <comment ref="U53" authorId="0" shapeId="0" xr:uid="{00000000-0006-0000-1000-000054000000}">
      <text>
        <r>
          <rPr>
            <b/>
            <sz val="9"/>
            <color indexed="81"/>
            <rFont val="Tahoma"/>
            <family val="2"/>
          </rPr>
          <t>AP: Adverse Weather Time Not Worked</t>
        </r>
      </text>
    </comment>
    <comment ref="V53" authorId="0" shapeId="0" xr:uid="{00000000-0006-0000-1000-000055000000}">
      <text>
        <r>
          <rPr>
            <b/>
            <sz val="9"/>
            <color indexed="81"/>
            <rFont val="Tahoma"/>
            <family val="2"/>
          </rPr>
          <t>AWLW: Adverse Weather Leave Without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600-000001000000}">
      <text>
        <r>
          <rPr>
            <b/>
            <sz val="9"/>
            <color indexed="81"/>
            <rFont val="Tahoma"/>
            <family val="2"/>
          </rPr>
          <t>SP: Shift Pay</t>
        </r>
      </text>
    </comment>
    <comment ref="E5" authorId="0" shapeId="0" xr:uid="{00000000-0006-0000-0600-000002000000}">
      <text>
        <r>
          <rPr>
            <b/>
            <sz val="9"/>
            <color indexed="81"/>
            <rFont val="Tahoma"/>
            <family val="2"/>
          </rPr>
          <t>HP: Holiday Premium Pay</t>
        </r>
      </text>
    </comment>
    <comment ref="F5" authorId="0" shapeId="0" xr:uid="{00000000-0006-0000-0600-000003000000}">
      <text>
        <r>
          <rPr>
            <b/>
            <sz val="9"/>
            <color indexed="81"/>
            <rFont val="Tahoma"/>
            <family val="2"/>
          </rPr>
          <t>OC: On Call Hours</t>
        </r>
      </text>
    </comment>
    <comment ref="G5" authorId="0" shapeId="0" xr:uid="{00000000-0006-0000-0600-000004000000}">
      <text>
        <r>
          <rPr>
            <b/>
            <sz val="9"/>
            <color indexed="81"/>
            <rFont val="Tahoma"/>
            <family val="2"/>
          </rPr>
          <t>CB 1.5 : Call Back at Time and a Half (1.5)</t>
        </r>
      </text>
    </comment>
    <comment ref="H5" authorId="0" shapeId="0" xr:uid="{00000000-0006-0000-0600-000005000000}">
      <text>
        <r>
          <rPr>
            <b/>
            <sz val="9"/>
            <color indexed="81"/>
            <rFont val="Tahoma"/>
            <family val="2"/>
          </rPr>
          <t>CB 1.0 : Call Back at Straight Time (1.0)</t>
        </r>
      </text>
    </comment>
    <comment ref="I5" authorId="0" shapeId="0" xr:uid="{00000000-0006-0000-06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600-000007000000}">
      <text>
        <r>
          <rPr>
            <b/>
            <sz val="9"/>
            <color indexed="81"/>
            <rFont val="Tahoma"/>
            <family val="2"/>
          </rPr>
          <t>O: Overtime Earned</t>
        </r>
      </text>
    </comment>
    <comment ref="K5" authorId="0" shapeId="0" xr:uid="{00000000-0006-0000-0600-000008000000}">
      <text>
        <r>
          <rPr>
            <b/>
            <sz val="9"/>
            <color indexed="81"/>
            <rFont val="Tahoma"/>
            <family val="2"/>
          </rPr>
          <t>CU:Comp Time Used</t>
        </r>
      </text>
    </comment>
    <comment ref="L5" authorId="1" shapeId="0" xr:uid="{00000000-0006-0000-0600-000009000000}">
      <text>
        <r>
          <rPr>
            <b/>
            <sz val="9"/>
            <color indexed="81"/>
            <rFont val="Tahoma"/>
            <family val="2"/>
          </rPr>
          <t xml:space="preserve">V: Vacation 
</t>
        </r>
        <r>
          <rPr>
            <sz val="9"/>
            <color indexed="81"/>
            <rFont val="Tahoma"/>
            <family val="2"/>
          </rPr>
          <t xml:space="preserve">
</t>
        </r>
      </text>
    </comment>
    <comment ref="M5" authorId="0" shapeId="0" xr:uid="{00000000-0006-0000-0600-00000A000000}">
      <text>
        <r>
          <rPr>
            <b/>
            <sz val="9"/>
            <color indexed="81"/>
            <rFont val="Tahoma"/>
            <family val="2"/>
          </rPr>
          <t>S: Sick</t>
        </r>
      </text>
    </comment>
    <comment ref="N5" authorId="0" shapeId="0" xr:uid="{00000000-0006-0000-0600-00000B000000}">
      <text>
        <r>
          <rPr>
            <b/>
            <sz val="9"/>
            <color indexed="81"/>
            <rFont val="Tahoma"/>
            <family val="2"/>
          </rPr>
          <t>CI:</t>
        </r>
        <r>
          <rPr>
            <sz val="9"/>
            <color indexed="81"/>
            <rFont val="Tahoma"/>
            <family val="2"/>
          </rPr>
          <t xml:space="preserve"> Community Involvment
</t>
        </r>
      </text>
    </comment>
    <comment ref="O5" authorId="0" shapeId="0" xr:uid="{00000000-0006-0000-0600-00000C000000}">
      <text>
        <r>
          <rPr>
            <b/>
            <sz val="9"/>
            <color indexed="81"/>
            <rFont val="Tahoma"/>
            <family val="2"/>
          </rPr>
          <t>BL: Bonus Leave</t>
        </r>
      </text>
    </comment>
    <comment ref="P5" authorId="0" shapeId="0" xr:uid="{00000000-0006-0000-0600-00000D000000}">
      <text>
        <r>
          <rPr>
            <b/>
            <sz val="9"/>
            <color indexed="81"/>
            <rFont val="Tahoma"/>
            <family val="2"/>
          </rPr>
          <t>H: Holiday.
When the university is closed on a holiday, mark the hours here.</t>
        </r>
      </text>
    </comment>
    <comment ref="Q5" authorId="1" shapeId="0" xr:uid="{00000000-0006-0000-0600-00000E000000}">
      <text>
        <r>
          <rPr>
            <b/>
            <sz val="9"/>
            <color indexed="81"/>
            <rFont val="Tahoma"/>
            <family val="2"/>
          </rPr>
          <t>LW: LWOP
M: Military
CL: Civil Leave
AL: Annual Special Leave</t>
        </r>
      </text>
    </comment>
    <comment ref="T5" authorId="0" shapeId="0" xr:uid="{00000000-0006-0000-0600-00000F000000}">
      <text>
        <r>
          <rPr>
            <b/>
            <sz val="9"/>
            <color indexed="81"/>
            <rFont val="Tahoma"/>
            <family val="2"/>
          </rPr>
          <t>AM: Adverse Weather Makeup Hours
Indicate time worked that will be used to make up time taken off due to adverse weather.</t>
        </r>
      </text>
    </comment>
    <comment ref="U5" authorId="0" shapeId="0" xr:uid="{00000000-0006-0000-0600-000010000000}">
      <text>
        <r>
          <rPr>
            <b/>
            <sz val="9"/>
            <color indexed="81"/>
            <rFont val="Tahoma"/>
            <family val="2"/>
          </rPr>
          <t>AP: Adverse Weather Time Not Worked</t>
        </r>
      </text>
    </comment>
    <comment ref="V5" authorId="0" shapeId="0" xr:uid="{00000000-0006-0000-0600-000011000000}">
      <text>
        <r>
          <rPr>
            <b/>
            <sz val="9"/>
            <color indexed="81"/>
            <rFont val="Tahoma"/>
            <family val="2"/>
          </rPr>
          <t>AWLW: Adverse Weather Leave Without Pay</t>
        </r>
      </text>
    </comment>
    <comment ref="D17" authorId="0" shapeId="0" xr:uid="{00000000-0006-0000-0600-000012000000}">
      <text>
        <r>
          <rPr>
            <b/>
            <sz val="9"/>
            <color indexed="81"/>
            <rFont val="Tahoma"/>
            <family val="2"/>
          </rPr>
          <t>SP: Shift Pay</t>
        </r>
      </text>
    </comment>
    <comment ref="E17" authorId="0" shapeId="0" xr:uid="{00000000-0006-0000-0600-000013000000}">
      <text>
        <r>
          <rPr>
            <b/>
            <sz val="9"/>
            <color indexed="81"/>
            <rFont val="Tahoma"/>
            <family val="2"/>
          </rPr>
          <t>HP: Holiday Premium Pay</t>
        </r>
      </text>
    </comment>
    <comment ref="F17" authorId="0" shapeId="0" xr:uid="{00000000-0006-0000-0600-000014000000}">
      <text>
        <r>
          <rPr>
            <b/>
            <sz val="9"/>
            <color indexed="81"/>
            <rFont val="Tahoma"/>
            <family val="2"/>
          </rPr>
          <t>OC: On Call Hours</t>
        </r>
      </text>
    </comment>
    <comment ref="G17" authorId="0" shapeId="0" xr:uid="{00000000-0006-0000-0600-000015000000}">
      <text>
        <r>
          <rPr>
            <b/>
            <sz val="9"/>
            <color indexed="81"/>
            <rFont val="Tahoma"/>
            <family val="2"/>
          </rPr>
          <t>CB 1.5 : Call Back at Time and a Half (1.5)</t>
        </r>
      </text>
    </comment>
    <comment ref="H17" authorId="0" shapeId="0" xr:uid="{00000000-0006-0000-0600-000016000000}">
      <text>
        <r>
          <rPr>
            <b/>
            <sz val="9"/>
            <color indexed="81"/>
            <rFont val="Tahoma"/>
            <family val="2"/>
          </rPr>
          <t>CB 1.0 : Call Back at Straight Time (1.0)</t>
        </r>
      </text>
    </comment>
    <comment ref="I17" authorId="0" shapeId="0" xr:uid="{00000000-0006-0000-06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600-000018000000}">
      <text>
        <r>
          <rPr>
            <b/>
            <sz val="9"/>
            <color indexed="81"/>
            <rFont val="Tahoma"/>
            <family val="2"/>
          </rPr>
          <t>O: Overtime Earned</t>
        </r>
      </text>
    </comment>
    <comment ref="K17" authorId="0" shapeId="0" xr:uid="{00000000-0006-0000-0600-000019000000}">
      <text>
        <r>
          <rPr>
            <b/>
            <sz val="9"/>
            <color indexed="81"/>
            <rFont val="Tahoma"/>
            <family val="2"/>
          </rPr>
          <t>CU:Comp Time Used</t>
        </r>
      </text>
    </comment>
    <comment ref="L17" authorId="1" shapeId="0" xr:uid="{00000000-0006-0000-0600-00001A000000}">
      <text>
        <r>
          <rPr>
            <b/>
            <sz val="9"/>
            <color indexed="81"/>
            <rFont val="Tahoma"/>
            <family val="2"/>
          </rPr>
          <t xml:space="preserve">V: Vacation 
</t>
        </r>
        <r>
          <rPr>
            <sz val="9"/>
            <color indexed="81"/>
            <rFont val="Tahoma"/>
            <family val="2"/>
          </rPr>
          <t xml:space="preserve">
</t>
        </r>
      </text>
    </comment>
    <comment ref="M17" authorId="0" shapeId="0" xr:uid="{00000000-0006-0000-0600-00001B000000}">
      <text>
        <r>
          <rPr>
            <b/>
            <sz val="9"/>
            <color indexed="81"/>
            <rFont val="Tahoma"/>
            <family val="2"/>
          </rPr>
          <t>S: Sick</t>
        </r>
      </text>
    </comment>
    <comment ref="N17" authorId="0" shapeId="0" xr:uid="{00000000-0006-0000-0600-00001C000000}">
      <text>
        <r>
          <rPr>
            <b/>
            <sz val="9"/>
            <color indexed="81"/>
            <rFont val="Tahoma"/>
            <family val="2"/>
          </rPr>
          <t>CI:</t>
        </r>
        <r>
          <rPr>
            <sz val="9"/>
            <color indexed="81"/>
            <rFont val="Tahoma"/>
            <family val="2"/>
          </rPr>
          <t xml:space="preserve"> Community Involvment
</t>
        </r>
      </text>
    </comment>
    <comment ref="O17" authorId="0" shapeId="0" xr:uid="{00000000-0006-0000-0600-00001D000000}">
      <text>
        <r>
          <rPr>
            <b/>
            <sz val="9"/>
            <color indexed="81"/>
            <rFont val="Tahoma"/>
            <family val="2"/>
          </rPr>
          <t>BL: Bonus Leave</t>
        </r>
      </text>
    </comment>
    <comment ref="P17" authorId="0" shapeId="0" xr:uid="{00000000-0006-0000-0600-00001E000000}">
      <text>
        <r>
          <rPr>
            <b/>
            <sz val="9"/>
            <color indexed="81"/>
            <rFont val="Tahoma"/>
            <family val="2"/>
          </rPr>
          <t>H: Holiday.
When the university is closed on a holiday, mark the hours here.</t>
        </r>
      </text>
    </comment>
    <comment ref="Q17" authorId="1" shapeId="0" xr:uid="{00000000-0006-0000-0600-00001F000000}">
      <text>
        <r>
          <rPr>
            <b/>
            <sz val="9"/>
            <color indexed="81"/>
            <rFont val="Tahoma"/>
            <family val="2"/>
          </rPr>
          <t>LW: LWOP
M: Military
CL: Civil Leave
AL: Annual Special Leave</t>
        </r>
      </text>
    </comment>
    <comment ref="T17" authorId="0" shapeId="0" xr:uid="{00000000-0006-0000-0600-000020000000}">
      <text>
        <r>
          <rPr>
            <b/>
            <sz val="9"/>
            <color indexed="81"/>
            <rFont val="Tahoma"/>
            <family val="2"/>
          </rPr>
          <t>AM: Adverse Weather Makeup Hours
Indicate time worked that will be used to make up time taken off due to adverse weather.</t>
        </r>
      </text>
    </comment>
    <comment ref="U17" authorId="0" shapeId="0" xr:uid="{00000000-0006-0000-0600-000021000000}">
      <text>
        <r>
          <rPr>
            <b/>
            <sz val="9"/>
            <color indexed="81"/>
            <rFont val="Tahoma"/>
            <family val="2"/>
          </rPr>
          <t>AP: Adverse Weather Time Not Worked</t>
        </r>
      </text>
    </comment>
    <comment ref="V17" authorId="0" shapeId="0" xr:uid="{00000000-0006-0000-0600-000022000000}">
      <text>
        <r>
          <rPr>
            <b/>
            <sz val="9"/>
            <color indexed="81"/>
            <rFont val="Tahoma"/>
            <family val="2"/>
          </rPr>
          <t>AWLW: Adverse Weather Leave Without Pay</t>
        </r>
      </text>
    </comment>
    <comment ref="D29" authorId="0" shapeId="0" xr:uid="{00000000-0006-0000-0600-000023000000}">
      <text>
        <r>
          <rPr>
            <b/>
            <sz val="9"/>
            <color indexed="81"/>
            <rFont val="Tahoma"/>
            <family val="2"/>
          </rPr>
          <t>SP: Shift Pay</t>
        </r>
      </text>
    </comment>
    <comment ref="E29" authorId="0" shapeId="0" xr:uid="{00000000-0006-0000-0600-000024000000}">
      <text>
        <r>
          <rPr>
            <b/>
            <sz val="9"/>
            <color indexed="81"/>
            <rFont val="Tahoma"/>
            <family val="2"/>
          </rPr>
          <t>HP: Holiday Premium Pay</t>
        </r>
      </text>
    </comment>
    <comment ref="F29" authorId="0" shapeId="0" xr:uid="{00000000-0006-0000-0600-000025000000}">
      <text>
        <r>
          <rPr>
            <b/>
            <sz val="9"/>
            <color indexed="81"/>
            <rFont val="Tahoma"/>
            <family val="2"/>
          </rPr>
          <t>OC: On Call Hours</t>
        </r>
      </text>
    </comment>
    <comment ref="G29" authorId="0" shapeId="0" xr:uid="{00000000-0006-0000-0600-000026000000}">
      <text>
        <r>
          <rPr>
            <b/>
            <sz val="9"/>
            <color indexed="81"/>
            <rFont val="Tahoma"/>
            <family val="2"/>
          </rPr>
          <t>CB 1.5 : Call Back at Time and a Half (1.5)</t>
        </r>
      </text>
    </comment>
    <comment ref="H29" authorId="0" shapeId="0" xr:uid="{00000000-0006-0000-0600-000027000000}">
      <text>
        <r>
          <rPr>
            <b/>
            <sz val="9"/>
            <color indexed="81"/>
            <rFont val="Tahoma"/>
            <family val="2"/>
          </rPr>
          <t>CB 1.0 : Call Back at Straight Time (1.0)</t>
        </r>
      </text>
    </comment>
    <comment ref="I29" authorId="0" shapeId="0" xr:uid="{00000000-0006-0000-06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600-000029000000}">
      <text>
        <r>
          <rPr>
            <b/>
            <sz val="9"/>
            <color indexed="81"/>
            <rFont val="Tahoma"/>
            <family val="2"/>
          </rPr>
          <t>O: Overtime Earned</t>
        </r>
      </text>
    </comment>
    <comment ref="K29" authorId="0" shapeId="0" xr:uid="{00000000-0006-0000-0600-00002A000000}">
      <text>
        <r>
          <rPr>
            <b/>
            <sz val="9"/>
            <color indexed="81"/>
            <rFont val="Tahoma"/>
            <family val="2"/>
          </rPr>
          <t>CU:Comp Time Used</t>
        </r>
      </text>
    </comment>
    <comment ref="L29" authorId="1" shapeId="0" xr:uid="{00000000-0006-0000-0600-00002B000000}">
      <text>
        <r>
          <rPr>
            <b/>
            <sz val="9"/>
            <color indexed="81"/>
            <rFont val="Tahoma"/>
            <family val="2"/>
          </rPr>
          <t xml:space="preserve">V: Vacation 
</t>
        </r>
        <r>
          <rPr>
            <sz val="9"/>
            <color indexed="81"/>
            <rFont val="Tahoma"/>
            <family val="2"/>
          </rPr>
          <t xml:space="preserve">
</t>
        </r>
      </text>
    </comment>
    <comment ref="M29" authorId="0" shapeId="0" xr:uid="{00000000-0006-0000-0600-00002C000000}">
      <text>
        <r>
          <rPr>
            <b/>
            <sz val="9"/>
            <color indexed="81"/>
            <rFont val="Tahoma"/>
            <family val="2"/>
          </rPr>
          <t>S: Sick</t>
        </r>
      </text>
    </comment>
    <comment ref="N29" authorId="0" shapeId="0" xr:uid="{00000000-0006-0000-0600-00002D000000}">
      <text>
        <r>
          <rPr>
            <b/>
            <sz val="9"/>
            <color indexed="81"/>
            <rFont val="Tahoma"/>
            <family val="2"/>
          </rPr>
          <t>CI:</t>
        </r>
        <r>
          <rPr>
            <sz val="9"/>
            <color indexed="81"/>
            <rFont val="Tahoma"/>
            <family val="2"/>
          </rPr>
          <t xml:space="preserve"> Community Involvment
</t>
        </r>
      </text>
    </comment>
    <comment ref="O29" authorId="0" shapeId="0" xr:uid="{00000000-0006-0000-0600-00002E000000}">
      <text>
        <r>
          <rPr>
            <b/>
            <sz val="9"/>
            <color indexed="81"/>
            <rFont val="Tahoma"/>
            <family val="2"/>
          </rPr>
          <t>BL: Bonus Leave</t>
        </r>
      </text>
    </comment>
    <comment ref="P29" authorId="0" shapeId="0" xr:uid="{00000000-0006-0000-0600-00002F000000}">
      <text>
        <r>
          <rPr>
            <b/>
            <sz val="9"/>
            <color indexed="81"/>
            <rFont val="Tahoma"/>
            <family val="2"/>
          </rPr>
          <t>H: Holiday.
When the university is closed on a holiday, mark the hours here.</t>
        </r>
      </text>
    </comment>
    <comment ref="Q29" authorId="1" shapeId="0" xr:uid="{00000000-0006-0000-0600-000030000000}">
      <text>
        <r>
          <rPr>
            <b/>
            <sz val="9"/>
            <color indexed="81"/>
            <rFont val="Tahoma"/>
            <family val="2"/>
          </rPr>
          <t>LW: LWOP
M: Military
CL: Civil Leave
AL: Annual Special Leave</t>
        </r>
      </text>
    </comment>
    <comment ref="T29" authorId="0" shapeId="0" xr:uid="{00000000-0006-0000-0600-000031000000}">
      <text>
        <r>
          <rPr>
            <b/>
            <sz val="9"/>
            <color indexed="81"/>
            <rFont val="Tahoma"/>
            <family val="2"/>
          </rPr>
          <t>AM: Adverse Weather Makeup Hours
Indicate time worked that will be used to make up time taken off due to adverse weather.</t>
        </r>
      </text>
    </comment>
    <comment ref="U29" authorId="0" shapeId="0" xr:uid="{00000000-0006-0000-0600-000032000000}">
      <text>
        <r>
          <rPr>
            <b/>
            <sz val="9"/>
            <color indexed="81"/>
            <rFont val="Tahoma"/>
            <family val="2"/>
          </rPr>
          <t>AP: Adverse Weather Time Not Worked</t>
        </r>
      </text>
    </comment>
    <comment ref="V29" authorId="0" shapeId="0" xr:uid="{00000000-0006-0000-0600-000033000000}">
      <text>
        <r>
          <rPr>
            <b/>
            <sz val="9"/>
            <color indexed="81"/>
            <rFont val="Tahoma"/>
            <family val="2"/>
          </rPr>
          <t>AWLW: Adverse Weather Leave Without Pay</t>
        </r>
      </text>
    </comment>
    <comment ref="D41" authorId="0" shapeId="0" xr:uid="{00000000-0006-0000-0600-000034000000}">
      <text>
        <r>
          <rPr>
            <b/>
            <sz val="9"/>
            <color indexed="81"/>
            <rFont val="Tahoma"/>
            <family val="2"/>
          </rPr>
          <t>SP: Shift Pay</t>
        </r>
      </text>
    </comment>
    <comment ref="E41" authorId="0" shapeId="0" xr:uid="{00000000-0006-0000-0600-000035000000}">
      <text>
        <r>
          <rPr>
            <b/>
            <sz val="9"/>
            <color indexed="81"/>
            <rFont val="Tahoma"/>
            <family val="2"/>
          </rPr>
          <t>HP: Holiday Premium Pay</t>
        </r>
      </text>
    </comment>
    <comment ref="F41" authorId="0" shapeId="0" xr:uid="{00000000-0006-0000-0600-000036000000}">
      <text>
        <r>
          <rPr>
            <b/>
            <sz val="9"/>
            <color indexed="81"/>
            <rFont val="Tahoma"/>
            <family val="2"/>
          </rPr>
          <t>OC: On Call Hours</t>
        </r>
      </text>
    </comment>
    <comment ref="G41" authorId="0" shapeId="0" xr:uid="{00000000-0006-0000-0600-000037000000}">
      <text>
        <r>
          <rPr>
            <b/>
            <sz val="9"/>
            <color indexed="81"/>
            <rFont val="Tahoma"/>
            <family val="2"/>
          </rPr>
          <t>CB 1.5 : Call Back at Time and a Half (1.5)</t>
        </r>
      </text>
    </comment>
    <comment ref="H41" authorId="0" shapeId="0" xr:uid="{00000000-0006-0000-0600-000038000000}">
      <text>
        <r>
          <rPr>
            <b/>
            <sz val="9"/>
            <color indexed="81"/>
            <rFont val="Tahoma"/>
            <family val="2"/>
          </rPr>
          <t>CB 1.0 : Call Back at Straight Time (1.0)</t>
        </r>
      </text>
    </comment>
    <comment ref="I41" authorId="0" shapeId="0" xr:uid="{00000000-0006-0000-06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600-00003A000000}">
      <text>
        <r>
          <rPr>
            <b/>
            <sz val="9"/>
            <color indexed="81"/>
            <rFont val="Tahoma"/>
            <family val="2"/>
          </rPr>
          <t>O: Overtime Earned</t>
        </r>
      </text>
    </comment>
    <comment ref="K41" authorId="0" shapeId="0" xr:uid="{00000000-0006-0000-0600-00003B000000}">
      <text>
        <r>
          <rPr>
            <b/>
            <sz val="9"/>
            <color indexed="81"/>
            <rFont val="Tahoma"/>
            <family val="2"/>
          </rPr>
          <t>CU:Comp Time Used</t>
        </r>
      </text>
    </comment>
    <comment ref="L41" authorId="1" shapeId="0" xr:uid="{00000000-0006-0000-0600-00003C000000}">
      <text>
        <r>
          <rPr>
            <b/>
            <sz val="9"/>
            <color indexed="81"/>
            <rFont val="Tahoma"/>
            <family val="2"/>
          </rPr>
          <t xml:space="preserve">V: Vacation 
</t>
        </r>
        <r>
          <rPr>
            <sz val="9"/>
            <color indexed="81"/>
            <rFont val="Tahoma"/>
            <family val="2"/>
          </rPr>
          <t xml:space="preserve">
</t>
        </r>
      </text>
    </comment>
    <comment ref="M41" authorId="0" shapeId="0" xr:uid="{00000000-0006-0000-0600-00003D000000}">
      <text>
        <r>
          <rPr>
            <b/>
            <sz val="9"/>
            <color indexed="81"/>
            <rFont val="Tahoma"/>
            <family val="2"/>
          </rPr>
          <t>S: Sick</t>
        </r>
      </text>
    </comment>
    <comment ref="N41" authorId="0" shapeId="0" xr:uid="{00000000-0006-0000-0600-00003E000000}">
      <text>
        <r>
          <rPr>
            <b/>
            <sz val="9"/>
            <color indexed="81"/>
            <rFont val="Tahoma"/>
            <family val="2"/>
          </rPr>
          <t>CI:</t>
        </r>
        <r>
          <rPr>
            <sz val="9"/>
            <color indexed="81"/>
            <rFont val="Tahoma"/>
            <family val="2"/>
          </rPr>
          <t xml:space="preserve"> Community Involvment
</t>
        </r>
      </text>
    </comment>
    <comment ref="O41" authorId="0" shapeId="0" xr:uid="{00000000-0006-0000-0600-00003F000000}">
      <text>
        <r>
          <rPr>
            <b/>
            <sz val="9"/>
            <color indexed="81"/>
            <rFont val="Tahoma"/>
            <family val="2"/>
          </rPr>
          <t>BL: Bonus Leave</t>
        </r>
      </text>
    </comment>
    <comment ref="P41" authorId="0" shapeId="0" xr:uid="{00000000-0006-0000-0600-000040000000}">
      <text>
        <r>
          <rPr>
            <b/>
            <sz val="9"/>
            <color indexed="81"/>
            <rFont val="Tahoma"/>
            <family val="2"/>
          </rPr>
          <t>H: Holiday.
When the university is closed on a holiday, mark the hours here.</t>
        </r>
      </text>
    </comment>
    <comment ref="Q41" authorId="1" shapeId="0" xr:uid="{00000000-0006-0000-0600-000041000000}">
      <text>
        <r>
          <rPr>
            <b/>
            <sz val="9"/>
            <color indexed="81"/>
            <rFont val="Tahoma"/>
            <family val="2"/>
          </rPr>
          <t>LW: LWOP
M: Military
CL: Civil Leave
AL: Annual Special Leave</t>
        </r>
      </text>
    </comment>
    <comment ref="T41" authorId="0" shapeId="0" xr:uid="{00000000-0006-0000-0600-000042000000}">
      <text>
        <r>
          <rPr>
            <b/>
            <sz val="9"/>
            <color indexed="81"/>
            <rFont val="Tahoma"/>
            <family val="2"/>
          </rPr>
          <t>AM: Adverse Weather Makeup Hours
Indicate time worked that will be used to make up time taken off due to adverse weather.</t>
        </r>
      </text>
    </comment>
    <comment ref="U41" authorId="0" shapeId="0" xr:uid="{00000000-0006-0000-0600-000043000000}">
      <text>
        <r>
          <rPr>
            <b/>
            <sz val="9"/>
            <color indexed="81"/>
            <rFont val="Tahoma"/>
            <family val="2"/>
          </rPr>
          <t>AP: Adverse Weather Time Not Worked</t>
        </r>
      </text>
    </comment>
    <comment ref="V41" authorId="0" shapeId="0" xr:uid="{00000000-0006-0000-0600-000044000000}">
      <text>
        <r>
          <rPr>
            <b/>
            <sz val="9"/>
            <color indexed="81"/>
            <rFont val="Tahoma"/>
            <family val="2"/>
          </rPr>
          <t>AWLW: Adverse Weather Leave Without Pay</t>
        </r>
      </text>
    </comment>
    <comment ref="D53" authorId="0" shapeId="0" xr:uid="{00000000-0006-0000-0600-000045000000}">
      <text>
        <r>
          <rPr>
            <b/>
            <sz val="9"/>
            <color indexed="81"/>
            <rFont val="Tahoma"/>
            <family val="2"/>
          </rPr>
          <t>SP: Shift Pay</t>
        </r>
      </text>
    </comment>
    <comment ref="E53" authorId="0" shapeId="0" xr:uid="{00000000-0006-0000-0600-000046000000}">
      <text>
        <r>
          <rPr>
            <b/>
            <sz val="9"/>
            <color indexed="81"/>
            <rFont val="Tahoma"/>
            <family val="2"/>
          </rPr>
          <t>HP: Holiday Premium Pay</t>
        </r>
      </text>
    </comment>
    <comment ref="F53" authorId="0" shapeId="0" xr:uid="{00000000-0006-0000-0600-000047000000}">
      <text>
        <r>
          <rPr>
            <b/>
            <sz val="9"/>
            <color indexed="81"/>
            <rFont val="Tahoma"/>
            <family val="2"/>
          </rPr>
          <t>OC: On Call Hours</t>
        </r>
      </text>
    </comment>
    <comment ref="G53" authorId="0" shapeId="0" xr:uid="{00000000-0006-0000-0600-000048000000}">
      <text>
        <r>
          <rPr>
            <b/>
            <sz val="9"/>
            <color indexed="81"/>
            <rFont val="Tahoma"/>
            <family val="2"/>
          </rPr>
          <t>CB 1.5 : Call Back at Time and a Half (1.5)</t>
        </r>
      </text>
    </comment>
    <comment ref="H53" authorId="0" shapeId="0" xr:uid="{00000000-0006-0000-0600-000049000000}">
      <text>
        <r>
          <rPr>
            <b/>
            <sz val="9"/>
            <color indexed="81"/>
            <rFont val="Tahoma"/>
            <family val="2"/>
          </rPr>
          <t>CB 1.0 : Call Back at Straight Time (1.0)</t>
        </r>
      </text>
    </comment>
    <comment ref="I53" authorId="0" shapeId="0" xr:uid="{00000000-0006-0000-06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600-00004B000000}">
      <text>
        <r>
          <rPr>
            <b/>
            <sz val="9"/>
            <color indexed="81"/>
            <rFont val="Tahoma"/>
            <family val="2"/>
          </rPr>
          <t>O: Overtime Earned</t>
        </r>
      </text>
    </comment>
    <comment ref="K53" authorId="0" shapeId="0" xr:uid="{00000000-0006-0000-0600-00004C000000}">
      <text>
        <r>
          <rPr>
            <b/>
            <sz val="9"/>
            <color indexed="81"/>
            <rFont val="Tahoma"/>
            <family val="2"/>
          </rPr>
          <t>CU:Comp Time Used</t>
        </r>
      </text>
    </comment>
    <comment ref="L53" authorId="1" shapeId="0" xr:uid="{00000000-0006-0000-0600-00004D000000}">
      <text>
        <r>
          <rPr>
            <b/>
            <sz val="9"/>
            <color indexed="81"/>
            <rFont val="Tahoma"/>
            <family val="2"/>
          </rPr>
          <t xml:space="preserve">V: Vacation 
</t>
        </r>
        <r>
          <rPr>
            <sz val="9"/>
            <color indexed="81"/>
            <rFont val="Tahoma"/>
            <family val="2"/>
          </rPr>
          <t xml:space="preserve">
</t>
        </r>
      </text>
    </comment>
    <comment ref="M53" authorId="0" shapeId="0" xr:uid="{00000000-0006-0000-0600-00004E000000}">
      <text>
        <r>
          <rPr>
            <b/>
            <sz val="9"/>
            <color indexed="81"/>
            <rFont val="Tahoma"/>
            <family val="2"/>
          </rPr>
          <t>S: Sick</t>
        </r>
      </text>
    </comment>
    <comment ref="N53" authorId="0" shapeId="0" xr:uid="{00000000-0006-0000-0600-00004F000000}">
      <text>
        <r>
          <rPr>
            <b/>
            <sz val="9"/>
            <color indexed="81"/>
            <rFont val="Tahoma"/>
            <family val="2"/>
          </rPr>
          <t>CI:</t>
        </r>
        <r>
          <rPr>
            <sz val="9"/>
            <color indexed="81"/>
            <rFont val="Tahoma"/>
            <family val="2"/>
          </rPr>
          <t xml:space="preserve"> Community Involvment
</t>
        </r>
      </text>
    </comment>
    <comment ref="O53" authorId="0" shapeId="0" xr:uid="{00000000-0006-0000-0600-000050000000}">
      <text>
        <r>
          <rPr>
            <b/>
            <sz val="9"/>
            <color indexed="81"/>
            <rFont val="Tahoma"/>
            <family val="2"/>
          </rPr>
          <t>BL: Bonus Leave</t>
        </r>
      </text>
    </comment>
    <comment ref="P53" authorId="0" shapeId="0" xr:uid="{00000000-0006-0000-0600-000051000000}">
      <text>
        <r>
          <rPr>
            <b/>
            <sz val="9"/>
            <color indexed="81"/>
            <rFont val="Tahoma"/>
            <family val="2"/>
          </rPr>
          <t>H: Holiday.
When the university is closed on a holiday, mark the hours here.</t>
        </r>
      </text>
    </comment>
    <comment ref="Q53" authorId="1" shapeId="0" xr:uid="{00000000-0006-0000-0600-000052000000}">
      <text>
        <r>
          <rPr>
            <b/>
            <sz val="9"/>
            <color indexed="81"/>
            <rFont val="Tahoma"/>
            <family val="2"/>
          </rPr>
          <t>LW: LWOP
M: Military
CL: Civil Leave
AL: Annual Special Leave</t>
        </r>
      </text>
    </comment>
    <comment ref="T53" authorId="0" shapeId="0" xr:uid="{00000000-0006-0000-0600-000053000000}">
      <text>
        <r>
          <rPr>
            <b/>
            <sz val="9"/>
            <color indexed="81"/>
            <rFont val="Tahoma"/>
            <family val="2"/>
          </rPr>
          <t>AM: Adverse Weather Makeup Hours
Indicate time worked that will be used to make up time taken off due to adverse weather.</t>
        </r>
      </text>
    </comment>
    <comment ref="U53" authorId="0" shapeId="0" xr:uid="{00000000-0006-0000-0600-000054000000}">
      <text>
        <r>
          <rPr>
            <b/>
            <sz val="9"/>
            <color indexed="81"/>
            <rFont val="Tahoma"/>
            <family val="2"/>
          </rPr>
          <t>AP: Adverse Weather Time Not Worked</t>
        </r>
      </text>
    </comment>
    <comment ref="V53" authorId="0" shapeId="0" xr:uid="{00000000-0006-0000-0600-000055000000}">
      <text>
        <r>
          <rPr>
            <b/>
            <sz val="9"/>
            <color indexed="81"/>
            <rFont val="Tahoma"/>
            <family val="2"/>
          </rPr>
          <t>AWLW: Adverse Weather Leave Without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700-000001000000}">
      <text>
        <r>
          <rPr>
            <b/>
            <sz val="9"/>
            <color indexed="81"/>
            <rFont val="Tahoma"/>
            <family val="2"/>
          </rPr>
          <t>SP: Shift Pay</t>
        </r>
      </text>
    </comment>
    <comment ref="E5" authorId="0" shapeId="0" xr:uid="{00000000-0006-0000-0700-000002000000}">
      <text>
        <r>
          <rPr>
            <b/>
            <sz val="9"/>
            <color indexed="81"/>
            <rFont val="Tahoma"/>
            <family val="2"/>
          </rPr>
          <t>HP: Holiday Premium Pay</t>
        </r>
      </text>
    </comment>
    <comment ref="F5" authorId="0" shapeId="0" xr:uid="{00000000-0006-0000-0700-000003000000}">
      <text>
        <r>
          <rPr>
            <b/>
            <sz val="9"/>
            <color indexed="81"/>
            <rFont val="Tahoma"/>
            <family val="2"/>
          </rPr>
          <t>OC: On Call Hours</t>
        </r>
      </text>
    </comment>
    <comment ref="G5" authorId="0" shapeId="0" xr:uid="{00000000-0006-0000-0700-000004000000}">
      <text>
        <r>
          <rPr>
            <b/>
            <sz val="9"/>
            <color indexed="81"/>
            <rFont val="Tahoma"/>
            <family val="2"/>
          </rPr>
          <t>CB 1.5 : Call Back at Time and a Half (1.5)</t>
        </r>
      </text>
    </comment>
    <comment ref="H5" authorId="0" shapeId="0" xr:uid="{00000000-0006-0000-0700-000005000000}">
      <text>
        <r>
          <rPr>
            <b/>
            <sz val="9"/>
            <color indexed="81"/>
            <rFont val="Tahoma"/>
            <family val="2"/>
          </rPr>
          <t>CB 1.0 : Call Back at Straight Time (1.0)</t>
        </r>
      </text>
    </comment>
    <comment ref="I5" authorId="0" shapeId="0" xr:uid="{00000000-0006-0000-07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700-000007000000}">
      <text>
        <r>
          <rPr>
            <b/>
            <sz val="9"/>
            <color indexed="81"/>
            <rFont val="Tahoma"/>
            <family val="2"/>
          </rPr>
          <t>O: Overtime Earned</t>
        </r>
      </text>
    </comment>
    <comment ref="K5" authorId="0" shapeId="0" xr:uid="{00000000-0006-0000-0700-000008000000}">
      <text>
        <r>
          <rPr>
            <b/>
            <sz val="9"/>
            <color indexed="81"/>
            <rFont val="Tahoma"/>
            <family val="2"/>
          </rPr>
          <t>CU:Comp Time Used</t>
        </r>
      </text>
    </comment>
    <comment ref="L5" authorId="1" shapeId="0" xr:uid="{00000000-0006-0000-0700-000009000000}">
      <text>
        <r>
          <rPr>
            <b/>
            <sz val="9"/>
            <color indexed="81"/>
            <rFont val="Tahoma"/>
            <family val="2"/>
          </rPr>
          <t xml:space="preserve">V: Vacation 
</t>
        </r>
        <r>
          <rPr>
            <sz val="9"/>
            <color indexed="81"/>
            <rFont val="Tahoma"/>
            <family val="2"/>
          </rPr>
          <t xml:space="preserve">
</t>
        </r>
      </text>
    </comment>
    <comment ref="M5" authorId="0" shapeId="0" xr:uid="{00000000-0006-0000-0700-00000A000000}">
      <text>
        <r>
          <rPr>
            <b/>
            <sz val="9"/>
            <color indexed="81"/>
            <rFont val="Tahoma"/>
            <family val="2"/>
          </rPr>
          <t>S: Sick</t>
        </r>
      </text>
    </comment>
    <comment ref="N5" authorId="0" shapeId="0" xr:uid="{00000000-0006-0000-0700-00000B000000}">
      <text>
        <r>
          <rPr>
            <b/>
            <sz val="9"/>
            <color indexed="81"/>
            <rFont val="Tahoma"/>
            <family val="2"/>
          </rPr>
          <t>CI:</t>
        </r>
        <r>
          <rPr>
            <sz val="9"/>
            <color indexed="81"/>
            <rFont val="Tahoma"/>
            <family val="2"/>
          </rPr>
          <t xml:space="preserve"> Community Involvment
</t>
        </r>
      </text>
    </comment>
    <comment ref="O5" authorId="0" shapeId="0" xr:uid="{00000000-0006-0000-0700-00000C000000}">
      <text>
        <r>
          <rPr>
            <b/>
            <sz val="9"/>
            <color indexed="81"/>
            <rFont val="Tahoma"/>
            <family val="2"/>
          </rPr>
          <t>BL: Bonus Leave</t>
        </r>
      </text>
    </comment>
    <comment ref="P5" authorId="0" shapeId="0" xr:uid="{00000000-0006-0000-0700-00000D000000}">
      <text>
        <r>
          <rPr>
            <b/>
            <sz val="9"/>
            <color indexed="81"/>
            <rFont val="Tahoma"/>
            <family val="2"/>
          </rPr>
          <t>H: Holiday.
When the university is closed on a holiday, mark the hours here.</t>
        </r>
      </text>
    </comment>
    <comment ref="Q5" authorId="1" shapeId="0" xr:uid="{00000000-0006-0000-0700-00000E000000}">
      <text>
        <r>
          <rPr>
            <b/>
            <sz val="9"/>
            <color indexed="81"/>
            <rFont val="Tahoma"/>
            <family val="2"/>
          </rPr>
          <t>LW: LWOP
M: Military
CL: Civil Leave
AL: Annual Special Leave</t>
        </r>
      </text>
    </comment>
    <comment ref="T5" authorId="0" shapeId="0" xr:uid="{00000000-0006-0000-0700-00000F000000}">
      <text>
        <r>
          <rPr>
            <b/>
            <sz val="9"/>
            <color indexed="81"/>
            <rFont val="Tahoma"/>
            <family val="2"/>
          </rPr>
          <t>AM: Adverse Weather Makeup Hours
Indicate time worked that will be used to make up time taken off due to adverse weather.</t>
        </r>
      </text>
    </comment>
    <comment ref="U5" authorId="0" shapeId="0" xr:uid="{00000000-0006-0000-0700-000010000000}">
      <text>
        <r>
          <rPr>
            <b/>
            <sz val="9"/>
            <color indexed="81"/>
            <rFont val="Tahoma"/>
            <family val="2"/>
          </rPr>
          <t>AP: Adverse Weather Time Not Worked</t>
        </r>
      </text>
    </comment>
    <comment ref="V5" authorId="0" shapeId="0" xr:uid="{00000000-0006-0000-0700-000011000000}">
      <text>
        <r>
          <rPr>
            <b/>
            <sz val="9"/>
            <color indexed="81"/>
            <rFont val="Tahoma"/>
            <family val="2"/>
          </rPr>
          <t>AWLW: Adverse Weather Leave Without Pay</t>
        </r>
      </text>
    </comment>
    <comment ref="D17" authorId="0" shapeId="0" xr:uid="{00000000-0006-0000-0700-000012000000}">
      <text>
        <r>
          <rPr>
            <b/>
            <sz val="9"/>
            <color indexed="81"/>
            <rFont val="Tahoma"/>
            <family val="2"/>
          </rPr>
          <t>SP: Shift Pay</t>
        </r>
      </text>
    </comment>
    <comment ref="E17" authorId="0" shapeId="0" xr:uid="{00000000-0006-0000-0700-000013000000}">
      <text>
        <r>
          <rPr>
            <b/>
            <sz val="9"/>
            <color indexed="81"/>
            <rFont val="Tahoma"/>
            <family val="2"/>
          </rPr>
          <t>HP: Holiday Premium Pay</t>
        </r>
      </text>
    </comment>
    <comment ref="F17" authorId="0" shapeId="0" xr:uid="{00000000-0006-0000-0700-000014000000}">
      <text>
        <r>
          <rPr>
            <b/>
            <sz val="9"/>
            <color indexed="81"/>
            <rFont val="Tahoma"/>
            <family val="2"/>
          </rPr>
          <t>OC: On Call Hours</t>
        </r>
      </text>
    </comment>
    <comment ref="G17" authorId="0" shapeId="0" xr:uid="{00000000-0006-0000-0700-000015000000}">
      <text>
        <r>
          <rPr>
            <b/>
            <sz val="9"/>
            <color indexed="81"/>
            <rFont val="Tahoma"/>
            <family val="2"/>
          </rPr>
          <t>CB 1.5 : Call Back at Time and a Half (1.5)</t>
        </r>
      </text>
    </comment>
    <comment ref="H17" authorId="0" shapeId="0" xr:uid="{00000000-0006-0000-0700-000016000000}">
      <text>
        <r>
          <rPr>
            <b/>
            <sz val="9"/>
            <color indexed="81"/>
            <rFont val="Tahoma"/>
            <family val="2"/>
          </rPr>
          <t>CB 1.0 : Call Back at Straight Time (1.0)</t>
        </r>
      </text>
    </comment>
    <comment ref="I17" authorId="0" shapeId="0" xr:uid="{00000000-0006-0000-07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700-000018000000}">
      <text>
        <r>
          <rPr>
            <b/>
            <sz val="9"/>
            <color indexed="81"/>
            <rFont val="Tahoma"/>
            <family val="2"/>
          </rPr>
          <t>O: Overtime Earned</t>
        </r>
      </text>
    </comment>
    <comment ref="K17" authorId="0" shapeId="0" xr:uid="{00000000-0006-0000-0700-000019000000}">
      <text>
        <r>
          <rPr>
            <b/>
            <sz val="9"/>
            <color indexed="81"/>
            <rFont val="Tahoma"/>
            <family val="2"/>
          </rPr>
          <t>CU:Comp Time Used</t>
        </r>
      </text>
    </comment>
    <comment ref="L17" authorId="1" shapeId="0" xr:uid="{00000000-0006-0000-0700-00001A000000}">
      <text>
        <r>
          <rPr>
            <b/>
            <sz val="9"/>
            <color indexed="81"/>
            <rFont val="Tahoma"/>
            <family val="2"/>
          </rPr>
          <t xml:space="preserve">V: Vacation 
</t>
        </r>
        <r>
          <rPr>
            <sz val="9"/>
            <color indexed="81"/>
            <rFont val="Tahoma"/>
            <family val="2"/>
          </rPr>
          <t xml:space="preserve">
</t>
        </r>
      </text>
    </comment>
    <comment ref="M17" authorId="0" shapeId="0" xr:uid="{00000000-0006-0000-0700-00001B000000}">
      <text>
        <r>
          <rPr>
            <b/>
            <sz val="9"/>
            <color indexed="81"/>
            <rFont val="Tahoma"/>
            <family val="2"/>
          </rPr>
          <t>S: Sick</t>
        </r>
      </text>
    </comment>
    <comment ref="N17" authorId="0" shapeId="0" xr:uid="{00000000-0006-0000-0700-00001C000000}">
      <text>
        <r>
          <rPr>
            <b/>
            <sz val="9"/>
            <color indexed="81"/>
            <rFont val="Tahoma"/>
            <family val="2"/>
          </rPr>
          <t>CI:</t>
        </r>
        <r>
          <rPr>
            <sz val="9"/>
            <color indexed="81"/>
            <rFont val="Tahoma"/>
            <family val="2"/>
          </rPr>
          <t xml:space="preserve"> Community Involvment
</t>
        </r>
      </text>
    </comment>
    <comment ref="O17" authorId="0" shapeId="0" xr:uid="{00000000-0006-0000-0700-00001D000000}">
      <text>
        <r>
          <rPr>
            <b/>
            <sz val="9"/>
            <color indexed="81"/>
            <rFont val="Tahoma"/>
            <family val="2"/>
          </rPr>
          <t>BL: Bonus Leave</t>
        </r>
      </text>
    </comment>
    <comment ref="P17" authorId="0" shapeId="0" xr:uid="{00000000-0006-0000-0700-00001E000000}">
      <text>
        <r>
          <rPr>
            <b/>
            <sz val="9"/>
            <color indexed="81"/>
            <rFont val="Tahoma"/>
            <family val="2"/>
          </rPr>
          <t>H: Holiday.
When the university is closed on a holiday, mark the hours here.</t>
        </r>
      </text>
    </comment>
    <comment ref="Q17" authorId="1" shapeId="0" xr:uid="{00000000-0006-0000-0700-00001F000000}">
      <text>
        <r>
          <rPr>
            <b/>
            <sz val="9"/>
            <color indexed="81"/>
            <rFont val="Tahoma"/>
            <family val="2"/>
          </rPr>
          <t>LW: LWOP
M: Military
CL: Civil Leave
AL: Annual Special Leave</t>
        </r>
      </text>
    </comment>
    <comment ref="T17" authorId="0" shapeId="0" xr:uid="{00000000-0006-0000-0700-000020000000}">
      <text>
        <r>
          <rPr>
            <b/>
            <sz val="9"/>
            <color indexed="81"/>
            <rFont val="Tahoma"/>
            <family val="2"/>
          </rPr>
          <t>AM: Adverse Weather Makeup Hours
Indicate time worked that will be used to make up time taken off due to adverse weather.</t>
        </r>
      </text>
    </comment>
    <comment ref="U17" authorId="0" shapeId="0" xr:uid="{00000000-0006-0000-0700-000021000000}">
      <text>
        <r>
          <rPr>
            <b/>
            <sz val="9"/>
            <color indexed="81"/>
            <rFont val="Tahoma"/>
            <family val="2"/>
          </rPr>
          <t>AP: Adverse Weather Time Not Worked</t>
        </r>
      </text>
    </comment>
    <comment ref="V17" authorId="0" shapeId="0" xr:uid="{00000000-0006-0000-0700-000022000000}">
      <text>
        <r>
          <rPr>
            <b/>
            <sz val="9"/>
            <color indexed="81"/>
            <rFont val="Tahoma"/>
            <family val="2"/>
          </rPr>
          <t>AWLW: Adverse Weather Leave Without Pay</t>
        </r>
      </text>
    </comment>
    <comment ref="D29" authorId="0" shapeId="0" xr:uid="{00000000-0006-0000-0700-000023000000}">
      <text>
        <r>
          <rPr>
            <b/>
            <sz val="9"/>
            <color indexed="81"/>
            <rFont val="Tahoma"/>
            <family val="2"/>
          </rPr>
          <t>SP: Shift Pay</t>
        </r>
      </text>
    </comment>
    <comment ref="E29" authorId="0" shapeId="0" xr:uid="{00000000-0006-0000-0700-000024000000}">
      <text>
        <r>
          <rPr>
            <b/>
            <sz val="9"/>
            <color indexed="81"/>
            <rFont val="Tahoma"/>
            <family val="2"/>
          </rPr>
          <t>HP: Holiday Premium Pay</t>
        </r>
      </text>
    </comment>
    <comment ref="F29" authorId="0" shapeId="0" xr:uid="{00000000-0006-0000-0700-000025000000}">
      <text>
        <r>
          <rPr>
            <b/>
            <sz val="9"/>
            <color indexed="81"/>
            <rFont val="Tahoma"/>
            <family val="2"/>
          </rPr>
          <t>OC: On Call Hours</t>
        </r>
      </text>
    </comment>
    <comment ref="G29" authorId="0" shapeId="0" xr:uid="{00000000-0006-0000-0700-000026000000}">
      <text>
        <r>
          <rPr>
            <b/>
            <sz val="9"/>
            <color indexed="81"/>
            <rFont val="Tahoma"/>
            <family val="2"/>
          </rPr>
          <t>CB 1.5 : Call Back at Time and a Half (1.5)</t>
        </r>
      </text>
    </comment>
    <comment ref="H29" authorId="0" shapeId="0" xr:uid="{00000000-0006-0000-0700-000027000000}">
      <text>
        <r>
          <rPr>
            <b/>
            <sz val="9"/>
            <color indexed="81"/>
            <rFont val="Tahoma"/>
            <family val="2"/>
          </rPr>
          <t>CB 1.0 : Call Back at Straight Time (1.0)</t>
        </r>
      </text>
    </comment>
    <comment ref="I29" authorId="0" shapeId="0" xr:uid="{00000000-0006-0000-07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700-000029000000}">
      <text>
        <r>
          <rPr>
            <b/>
            <sz val="9"/>
            <color indexed="81"/>
            <rFont val="Tahoma"/>
            <family val="2"/>
          </rPr>
          <t>O: Overtime Earned</t>
        </r>
      </text>
    </comment>
    <comment ref="K29" authorId="0" shapeId="0" xr:uid="{00000000-0006-0000-0700-00002A000000}">
      <text>
        <r>
          <rPr>
            <b/>
            <sz val="9"/>
            <color indexed="81"/>
            <rFont val="Tahoma"/>
            <family val="2"/>
          </rPr>
          <t>CU:Comp Time Used</t>
        </r>
      </text>
    </comment>
    <comment ref="L29" authorId="1" shapeId="0" xr:uid="{00000000-0006-0000-0700-00002B000000}">
      <text>
        <r>
          <rPr>
            <b/>
            <sz val="9"/>
            <color indexed="81"/>
            <rFont val="Tahoma"/>
            <family val="2"/>
          </rPr>
          <t xml:space="preserve">V: Vacation 
</t>
        </r>
        <r>
          <rPr>
            <sz val="9"/>
            <color indexed="81"/>
            <rFont val="Tahoma"/>
            <family val="2"/>
          </rPr>
          <t xml:space="preserve">
</t>
        </r>
      </text>
    </comment>
    <comment ref="M29" authorId="0" shapeId="0" xr:uid="{00000000-0006-0000-0700-00002C000000}">
      <text>
        <r>
          <rPr>
            <b/>
            <sz val="9"/>
            <color indexed="81"/>
            <rFont val="Tahoma"/>
            <family val="2"/>
          </rPr>
          <t>S: Sick</t>
        </r>
      </text>
    </comment>
    <comment ref="N29" authorId="0" shapeId="0" xr:uid="{00000000-0006-0000-0700-00002D000000}">
      <text>
        <r>
          <rPr>
            <b/>
            <sz val="9"/>
            <color indexed="81"/>
            <rFont val="Tahoma"/>
            <family val="2"/>
          </rPr>
          <t>CI:</t>
        </r>
        <r>
          <rPr>
            <sz val="9"/>
            <color indexed="81"/>
            <rFont val="Tahoma"/>
            <family val="2"/>
          </rPr>
          <t xml:space="preserve"> Community Involvment
</t>
        </r>
      </text>
    </comment>
    <comment ref="O29" authorId="0" shapeId="0" xr:uid="{00000000-0006-0000-0700-00002E000000}">
      <text>
        <r>
          <rPr>
            <b/>
            <sz val="9"/>
            <color indexed="81"/>
            <rFont val="Tahoma"/>
            <family val="2"/>
          </rPr>
          <t>BL: Bonus Leave</t>
        </r>
      </text>
    </comment>
    <comment ref="P29" authorId="0" shapeId="0" xr:uid="{00000000-0006-0000-0700-00002F000000}">
      <text>
        <r>
          <rPr>
            <b/>
            <sz val="9"/>
            <color indexed="81"/>
            <rFont val="Tahoma"/>
            <family val="2"/>
          </rPr>
          <t>H: Holiday.
When the university is closed on a holiday, mark the hours here.</t>
        </r>
      </text>
    </comment>
    <comment ref="Q29" authorId="1" shapeId="0" xr:uid="{00000000-0006-0000-0700-000030000000}">
      <text>
        <r>
          <rPr>
            <b/>
            <sz val="9"/>
            <color indexed="81"/>
            <rFont val="Tahoma"/>
            <family val="2"/>
          </rPr>
          <t>LW: LWOP
M: Military
CL: Civil Leave
AL: Annual Special Leave</t>
        </r>
      </text>
    </comment>
    <comment ref="T29" authorId="0" shapeId="0" xr:uid="{00000000-0006-0000-0700-000031000000}">
      <text>
        <r>
          <rPr>
            <b/>
            <sz val="9"/>
            <color indexed="81"/>
            <rFont val="Tahoma"/>
            <family val="2"/>
          </rPr>
          <t>AM: Adverse Weather Makeup Hours
Indicate time worked that will be used to make up time taken off due to adverse weather.</t>
        </r>
      </text>
    </comment>
    <comment ref="U29" authorId="0" shapeId="0" xr:uid="{00000000-0006-0000-0700-000032000000}">
      <text>
        <r>
          <rPr>
            <b/>
            <sz val="9"/>
            <color indexed="81"/>
            <rFont val="Tahoma"/>
            <family val="2"/>
          </rPr>
          <t>AP: Adverse Weather Time Not Worked</t>
        </r>
      </text>
    </comment>
    <comment ref="V29" authorId="0" shapeId="0" xr:uid="{00000000-0006-0000-0700-000033000000}">
      <text>
        <r>
          <rPr>
            <b/>
            <sz val="9"/>
            <color indexed="81"/>
            <rFont val="Tahoma"/>
            <family val="2"/>
          </rPr>
          <t>AWLW: Adverse Weather Leave Without Pay</t>
        </r>
      </text>
    </comment>
    <comment ref="D41" authorId="0" shapeId="0" xr:uid="{00000000-0006-0000-0700-000034000000}">
      <text>
        <r>
          <rPr>
            <b/>
            <sz val="9"/>
            <color indexed="81"/>
            <rFont val="Tahoma"/>
            <family val="2"/>
          </rPr>
          <t>SP: Shift Pay</t>
        </r>
      </text>
    </comment>
    <comment ref="E41" authorId="0" shapeId="0" xr:uid="{00000000-0006-0000-0700-000035000000}">
      <text>
        <r>
          <rPr>
            <b/>
            <sz val="9"/>
            <color indexed="81"/>
            <rFont val="Tahoma"/>
            <family val="2"/>
          </rPr>
          <t>HP: Holiday Premium Pay</t>
        </r>
      </text>
    </comment>
    <comment ref="F41" authorId="0" shapeId="0" xr:uid="{00000000-0006-0000-0700-000036000000}">
      <text>
        <r>
          <rPr>
            <b/>
            <sz val="9"/>
            <color indexed="81"/>
            <rFont val="Tahoma"/>
            <family val="2"/>
          </rPr>
          <t>OC: On Call Hours</t>
        </r>
      </text>
    </comment>
    <comment ref="G41" authorId="0" shapeId="0" xr:uid="{00000000-0006-0000-0700-000037000000}">
      <text>
        <r>
          <rPr>
            <b/>
            <sz val="9"/>
            <color indexed="81"/>
            <rFont val="Tahoma"/>
            <family val="2"/>
          </rPr>
          <t>CB 1.5 : Call Back at Time and a Half (1.5)</t>
        </r>
      </text>
    </comment>
    <comment ref="H41" authorId="0" shapeId="0" xr:uid="{00000000-0006-0000-0700-000038000000}">
      <text>
        <r>
          <rPr>
            <b/>
            <sz val="9"/>
            <color indexed="81"/>
            <rFont val="Tahoma"/>
            <family val="2"/>
          </rPr>
          <t>CB 1.0 : Call Back at Straight Time (1.0)</t>
        </r>
      </text>
    </comment>
    <comment ref="I41" authorId="0" shapeId="0" xr:uid="{00000000-0006-0000-07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700-00003A000000}">
      <text>
        <r>
          <rPr>
            <b/>
            <sz val="9"/>
            <color indexed="81"/>
            <rFont val="Tahoma"/>
            <family val="2"/>
          </rPr>
          <t>O: Overtime Earned</t>
        </r>
      </text>
    </comment>
    <comment ref="K41" authorId="0" shapeId="0" xr:uid="{00000000-0006-0000-0700-00003B000000}">
      <text>
        <r>
          <rPr>
            <b/>
            <sz val="9"/>
            <color indexed="81"/>
            <rFont val="Tahoma"/>
            <family val="2"/>
          </rPr>
          <t>CU:Comp Time Used</t>
        </r>
      </text>
    </comment>
    <comment ref="L41" authorId="1" shapeId="0" xr:uid="{00000000-0006-0000-0700-00003C000000}">
      <text>
        <r>
          <rPr>
            <b/>
            <sz val="9"/>
            <color indexed="81"/>
            <rFont val="Tahoma"/>
            <family val="2"/>
          </rPr>
          <t xml:space="preserve">V: Vacation 
</t>
        </r>
        <r>
          <rPr>
            <sz val="9"/>
            <color indexed="81"/>
            <rFont val="Tahoma"/>
            <family val="2"/>
          </rPr>
          <t xml:space="preserve">
</t>
        </r>
      </text>
    </comment>
    <comment ref="M41" authorId="0" shapeId="0" xr:uid="{00000000-0006-0000-0700-00003D000000}">
      <text>
        <r>
          <rPr>
            <b/>
            <sz val="9"/>
            <color indexed="81"/>
            <rFont val="Tahoma"/>
            <family val="2"/>
          </rPr>
          <t>S: Sick</t>
        </r>
      </text>
    </comment>
    <comment ref="N41" authorId="0" shapeId="0" xr:uid="{00000000-0006-0000-0700-00003E000000}">
      <text>
        <r>
          <rPr>
            <b/>
            <sz val="9"/>
            <color indexed="81"/>
            <rFont val="Tahoma"/>
            <family val="2"/>
          </rPr>
          <t>CI:</t>
        </r>
        <r>
          <rPr>
            <sz val="9"/>
            <color indexed="81"/>
            <rFont val="Tahoma"/>
            <family val="2"/>
          </rPr>
          <t xml:space="preserve"> Community Involvment
</t>
        </r>
      </text>
    </comment>
    <comment ref="O41" authorId="0" shapeId="0" xr:uid="{00000000-0006-0000-0700-00003F000000}">
      <text>
        <r>
          <rPr>
            <b/>
            <sz val="9"/>
            <color indexed="81"/>
            <rFont val="Tahoma"/>
            <family val="2"/>
          </rPr>
          <t>BL: Bonus Leave</t>
        </r>
      </text>
    </comment>
    <comment ref="P41" authorId="0" shapeId="0" xr:uid="{00000000-0006-0000-0700-000040000000}">
      <text>
        <r>
          <rPr>
            <b/>
            <sz val="9"/>
            <color indexed="81"/>
            <rFont val="Tahoma"/>
            <family val="2"/>
          </rPr>
          <t>H: Holiday.
When the university is closed on a holiday, mark the hours here.</t>
        </r>
      </text>
    </comment>
    <comment ref="Q41" authorId="1" shapeId="0" xr:uid="{00000000-0006-0000-0700-000041000000}">
      <text>
        <r>
          <rPr>
            <b/>
            <sz val="9"/>
            <color indexed="81"/>
            <rFont val="Tahoma"/>
            <family val="2"/>
          </rPr>
          <t>LW: LWOP
M: Military
CL: Civil Leave
AL: Annual Special Leave</t>
        </r>
      </text>
    </comment>
    <comment ref="T41" authorId="0" shapeId="0" xr:uid="{00000000-0006-0000-0700-000042000000}">
      <text>
        <r>
          <rPr>
            <b/>
            <sz val="9"/>
            <color indexed="81"/>
            <rFont val="Tahoma"/>
            <family val="2"/>
          </rPr>
          <t>AM: Adverse Weather Makeup Hours
Indicate time worked that will be used to make up time taken off due to adverse weather.</t>
        </r>
      </text>
    </comment>
    <comment ref="U41" authorId="0" shapeId="0" xr:uid="{00000000-0006-0000-0700-000043000000}">
      <text>
        <r>
          <rPr>
            <b/>
            <sz val="9"/>
            <color indexed="81"/>
            <rFont val="Tahoma"/>
            <family val="2"/>
          </rPr>
          <t>AP: Adverse Weather Time Not Worked</t>
        </r>
      </text>
    </comment>
    <comment ref="V41" authorId="0" shapeId="0" xr:uid="{00000000-0006-0000-0700-000044000000}">
      <text>
        <r>
          <rPr>
            <b/>
            <sz val="9"/>
            <color indexed="81"/>
            <rFont val="Tahoma"/>
            <family val="2"/>
          </rPr>
          <t>AWLW: Adverse Weather Leave Without Pay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800-000001000000}">
      <text>
        <r>
          <rPr>
            <b/>
            <sz val="9"/>
            <color indexed="81"/>
            <rFont val="Tahoma"/>
            <family val="2"/>
          </rPr>
          <t>SP: Shift Pay</t>
        </r>
      </text>
    </comment>
    <comment ref="E5" authorId="0" shapeId="0" xr:uid="{00000000-0006-0000-0800-000002000000}">
      <text>
        <r>
          <rPr>
            <b/>
            <sz val="9"/>
            <color indexed="81"/>
            <rFont val="Tahoma"/>
            <family val="2"/>
          </rPr>
          <t>HP: Holiday Premium Pay</t>
        </r>
      </text>
    </comment>
    <comment ref="F5" authorId="0" shapeId="0" xr:uid="{00000000-0006-0000-0800-000003000000}">
      <text>
        <r>
          <rPr>
            <b/>
            <sz val="9"/>
            <color indexed="81"/>
            <rFont val="Tahoma"/>
            <family val="2"/>
          </rPr>
          <t>OC: On Call Hours</t>
        </r>
      </text>
    </comment>
    <comment ref="G5" authorId="0" shapeId="0" xr:uid="{00000000-0006-0000-0800-000004000000}">
      <text>
        <r>
          <rPr>
            <b/>
            <sz val="9"/>
            <color indexed="81"/>
            <rFont val="Tahoma"/>
            <family val="2"/>
          </rPr>
          <t>CB 1.5 : Call Back at Time and a Half (1.5)</t>
        </r>
      </text>
    </comment>
    <comment ref="H5" authorId="0" shapeId="0" xr:uid="{00000000-0006-0000-0800-000005000000}">
      <text>
        <r>
          <rPr>
            <b/>
            <sz val="9"/>
            <color indexed="81"/>
            <rFont val="Tahoma"/>
            <family val="2"/>
          </rPr>
          <t>CB 1.0 : Call Back at Straight Time (1.0)</t>
        </r>
      </text>
    </comment>
    <comment ref="I5" authorId="0" shapeId="0" xr:uid="{00000000-0006-0000-08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800-000007000000}">
      <text>
        <r>
          <rPr>
            <b/>
            <sz val="9"/>
            <color indexed="81"/>
            <rFont val="Tahoma"/>
            <family val="2"/>
          </rPr>
          <t>O: Overtime Earned</t>
        </r>
      </text>
    </comment>
    <comment ref="K5" authorId="0" shapeId="0" xr:uid="{00000000-0006-0000-0800-000008000000}">
      <text>
        <r>
          <rPr>
            <b/>
            <sz val="9"/>
            <color indexed="81"/>
            <rFont val="Tahoma"/>
            <family val="2"/>
          </rPr>
          <t>CU:Comp Time Used</t>
        </r>
      </text>
    </comment>
    <comment ref="L5" authorId="1" shapeId="0" xr:uid="{00000000-0006-0000-0800-000009000000}">
      <text>
        <r>
          <rPr>
            <b/>
            <sz val="9"/>
            <color indexed="81"/>
            <rFont val="Tahoma"/>
            <family val="2"/>
          </rPr>
          <t xml:space="preserve">V: Vacation 
</t>
        </r>
        <r>
          <rPr>
            <sz val="9"/>
            <color indexed="81"/>
            <rFont val="Tahoma"/>
            <family val="2"/>
          </rPr>
          <t xml:space="preserve">
</t>
        </r>
      </text>
    </comment>
    <comment ref="M5" authorId="0" shapeId="0" xr:uid="{00000000-0006-0000-0800-00000A000000}">
      <text>
        <r>
          <rPr>
            <b/>
            <sz val="9"/>
            <color indexed="81"/>
            <rFont val="Tahoma"/>
            <family val="2"/>
          </rPr>
          <t>S: Sick</t>
        </r>
      </text>
    </comment>
    <comment ref="N5" authorId="0" shapeId="0" xr:uid="{00000000-0006-0000-0800-00000B000000}">
      <text>
        <r>
          <rPr>
            <b/>
            <sz val="9"/>
            <color indexed="81"/>
            <rFont val="Tahoma"/>
            <family val="2"/>
          </rPr>
          <t>CI:</t>
        </r>
        <r>
          <rPr>
            <sz val="9"/>
            <color indexed="81"/>
            <rFont val="Tahoma"/>
            <family val="2"/>
          </rPr>
          <t xml:space="preserve"> Community Involvment
</t>
        </r>
      </text>
    </comment>
    <comment ref="O5" authorId="0" shapeId="0" xr:uid="{00000000-0006-0000-0800-00000C000000}">
      <text>
        <r>
          <rPr>
            <b/>
            <sz val="9"/>
            <color indexed="81"/>
            <rFont val="Tahoma"/>
            <family val="2"/>
          </rPr>
          <t>BL: Bonus Leave</t>
        </r>
      </text>
    </comment>
    <comment ref="P5" authorId="0" shapeId="0" xr:uid="{00000000-0006-0000-0800-00000D000000}">
      <text>
        <r>
          <rPr>
            <b/>
            <sz val="9"/>
            <color indexed="81"/>
            <rFont val="Tahoma"/>
            <family val="2"/>
          </rPr>
          <t>H: Holiday.
When the university is closed on a holiday, mark the hours here.</t>
        </r>
      </text>
    </comment>
    <comment ref="Q5" authorId="1" shapeId="0" xr:uid="{00000000-0006-0000-0800-00000E000000}">
      <text>
        <r>
          <rPr>
            <b/>
            <sz val="9"/>
            <color indexed="81"/>
            <rFont val="Tahoma"/>
            <family val="2"/>
          </rPr>
          <t>LW: LWOP
M: Military
CL: Civil Leave
AL: Annual Special Leave</t>
        </r>
      </text>
    </comment>
    <comment ref="T5" authorId="0" shapeId="0" xr:uid="{00000000-0006-0000-0800-00000F000000}">
      <text>
        <r>
          <rPr>
            <b/>
            <sz val="9"/>
            <color indexed="81"/>
            <rFont val="Tahoma"/>
            <family val="2"/>
          </rPr>
          <t>AM: Adverse Weather Makeup Hours
Indicate time worked that will be used to make up time taken off due to adverse weather.</t>
        </r>
      </text>
    </comment>
    <comment ref="U5" authorId="0" shapeId="0" xr:uid="{00000000-0006-0000-0800-000010000000}">
      <text>
        <r>
          <rPr>
            <b/>
            <sz val="9"/>
            <color indexed="81"/>
            <rFont val="Tahoma"/>
            <family val="2"/>
          </rPr>
          <t>AP: Adverse Weather Time Not Worked</t>
        </r>
      </text>
    </comment>
    <comment ref="V5" authorId="0" shapeId="0" xr:uid="{00000000-0006-0000-0800-000011000000}">
      <text>
        <r>
          <rPr>
            <b/>
            <sz val="9"/>
            <color indexed="81"/>
            <rFont val="Tahoma"/>
            <family val="2"/>
          </rPr>
          <t>AWLW: Adverse Weather Leave Without Pay</t>
        </r>
      </text>
    </comment>
    <comment ref="D17" authorId="0" shapeId="0" xr:uid="{00000000-0006-0000-0800-000012000000}">
      <text>
        <r>
          <rPr>
            <b/>
            <sz val="9"/>
            <color indexed="81"/>
            <rFont val="Tahoma"/>
            <family val="2"/>
          </rPr>
          <t>SP: Shift Pay</t>
        </r>
      </text>
    </comment>
    <comment ref="E17" authorId="0" shapeId="0" xr:uid="{00000000-0006-0000-0800-000013000000}">
      <text>
        <r>
          <rPr>
            <b/>
            <sz val="9"/>
            <color indexed="81"/>
            <rFont val="Tahoma"/>
            <family val="2"/>
          </rPr>
          <t>HP: Holiday Premium Pay</t>
        </r>
      </text>
    </comment>
    <comment ref="F17" authorId="0" shapeId="0" xr:uid="{00000000-0006-0000-0800-000014000000}">
      <text>
        <r>
          <rPr>
            <b/>
            <sz val="9"/>
            <color indexed="81"/>
            <rFont val="Tahoma"/>
            <family val="2"/>
          </rPr>
          <t>OC: On Call Hours</t>
        </r>
      </text>
    </comment>
    <comment ref="G17" authorId="0" shapeId="0" xr:uid="{00000000-0006-0000-0800-000015000000}">
      <text>
        <r>
          <rPr>
            <b/>
            <sz val="9"/>
            <color indexed="81"/>
            <rFont val="Tahoma"/>
            <family val="2"/>
          </rPr>
          <t>CB 1.5 : Call Back at Time and a Half (1.5)</t>
        </r>
      </text>
    </comment>
    <comment ref="H17" authorId="0" shapeId="0" xr:uid="{00000000-0006-0000-0800-000016000000}">
      <text>
        <r>
          <rPr>
            <b/>
            <sz val="9"/>
            <color indexed="81"/>
            <rFont val="Tahoma"/>
            <family val="2"/>
          </rPr>
          <t>CB 1.0 : Call Back at Straight Time (1.0)</t>
        </r>
      </text>
    </comment>
    <comment ref="I17" authorId="0" shapeId="0" xr:uid="{00000000-0006-0000-08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800-000018000000}">
      <text>
        <r>
          <rPr>
            <b/>
            <sz val="9"/>
            <color indexed="81"/>
            <rFont val="Tahoma"/>
            <family val="2"/>
          </rPr>
          <t>O: Overtime Earned</t>
        </r>
      </text>
    </comment>
    <comment ref="K17" authorId="0" shapeId="0" xr:uid="{00000000-0006-0000-0800-000019000000}">
      <text>
        <r>
          <rPr>
            <b/>
            <sz val="9"/>
            <color indexed="81"/>
            <rFont val="Tahoma"/>
            <family val="2"/>
          </rPr>
          <t>CU:Comp Time Used</t>
        </r>
      </text>
    </comment>
    <comment ref="L17" authorId="1" shapeId="0" xr:uid="{00000000-0006-0000-0800-00001A000000}">
      <text>
        <r>
          <rPr>
            <b/>
            <sz val="9"/>
            <color indexed="81"/>
            <rFont val="Tahoma"/>
            <family val="2"/>
          </rPr>
          <t xml:space="preserve">V: Vacation 
</t>
        </r>
        <r>
          <rPr>
            <sz val="9"/>
            <color indexed="81"/>
            <rFont val="Tahoma"/>
            <family val="2"/>
          </rPr>
          <t xml:space="preserve">
</t>
        </r>
      </text>
    </comment>
    <comment ref="M17" authorId="0" shapeId="0" xr:uid="{00000000-0006-0000-0800-00001B000000}">
      <text>
        <r>
          <rPr>
            <b/>
            <sz val="9"/>
            <color indexed="81"/>
            <rFont val="Tahoma"/>
            <family val="2"/>
          </rPr>
          <t>S: Sick</t>
        </r>
      </text>
    </comment>
    <comment ref="N17" authorId="0" shapeId="0" xr:uid="{00000000-0006-0000-0800-00001C000000}">
      <text>
        <r>
          <rPr>
            <b/>
            <sz val="9"/>
            <color indexed="81"/>
            <rFont val="Tahoma"/>
            <family val="2"/>
          </rPr>
          <t>CI:</t>
        </r>
        <r>
          <rPr>
            <sz val="9"/>
            <color indexed="81"/>
            <rFont val="Tahoma"/>
            <family val="2"/>
          </rPr>
          <t xml:space="preserve"> Community Involvment
</t>
        </r>
      </text>
    </comment>
    <comment ref="O17" authorId="0" shapeId="0" xr:uid="{00000000-0006-0000-0800-00001D000000}">
      <text>
        <r>
          <rPr>
            <b/>
            <sz val="9"/>
            <color indexed="81"/>
            <rFont val="Tahoma"/>
            <family val="2"/>
          </rPr>
          <t>BL: Bonus Leave</t>
        </r>
      </text>
    </comment>
    <comment ref="P17" authorId="0" shapeId="0" xr:uid="{00000000-0006-0000-0800-00001E000000}">
      <text>
        <r>
          <rPr>
            <b/>
            <sz val="9"/>
            <color indexed="81"/>
            <rFont val="Tahoma"/>
            <family val="2"/>
          </rPr>
          <t>H: Holiday.
When the university is closed on a holiday, mark the hours here.</t>
        </r>
      </text>
    </comment>
    <comment ref="Q17" authorId="1" shapeId="0" xr:uid="{00000000-0006-0000-0800-00001F000000}">
      <text>
        <r>
          <rPr>
            <b/>
            <sz val="9"/>
            <color indexed="81"/>
            <rFont val="Tahoma"/>
            <family val="2"/>
          </rPr>
          <t>LW: LWOP
M: Military
CL: Civil Leave
AL: Annual Special Leave</t>
        </r>
      </text>
    </comment>
    <comment ref="T17" authorId="0" shapeId="0" xr:uid="{00000000-0006-0000-0800-000020000000}">
      <text>
        <r>
          <rPr>
            <b/>
            <sz val="9"/>
            <color indexed="81"/>
            <rFont val="Tahoma"/>
            <family val="2"/>
          </rPr>
          <t>AM: Adverse Weather Makeup Hours
Indicate time worked that will be used to make up time taken off due to adverse weather.</t>
        </r>
      </text>
    </comment>
    <comment ref="U17" authorId="0" shapeId="0" xr:uid="{00000000-0006-0000-0800-000021000000}">
      <text>
        <r>
          <rPr>
            <b/>
            <sz val="9"/>
            <color indexed="81"/>
            <rFont val="Tahoma"/>
            <family val="2"/>
          </rPr>
          <t>AP: Adverse Weather Time Not Worked</t>
        </r>
      </text>
    </comment>
    <comment ref="V17" authorId="0" shapeId="0" xr:uid="{00000000-0006-0000-0800-000022000000}">
      <text>
        <r>
          <rPr>
            <b/>
            <sz val="9"/>
            <color indexed="81"/>
            <rFont val="Tahoma"/>
            <family val="2"/>
          </rPr>
          <t>AWLW: Adverse Weather Leave Without Pay</t>
        </r>
      </text>
    </comment>
    <comment ref="D29" authorId="0" shapeId="0" xr:uid="{00000000-0006-0000-0800-000023000000}">
      <text>
        <r>
          <rPr>
            <b/>
            <sz val="9"/>
            <color indexed="81"/>
            <rFont val="Tahoma"/>
            <family val="2"/>
          </rPr>
          <t>SP: Shift Pay</t>
        </r>
      </text>
    </comment>
    <comment ref="E29" authorId="0" shapeId="0" xr:uid="{00000000-0006-0000-0800-000024000000}">
      <text>
        <r>
          <rPr>
            <b/>
            <sz val="9"/>
            <color indexed="81"/>
            <rFont val="Tahoma"/>
            <family val="2"/>
          </rPr>
          <t>HP: Holiday Premium Pay</t>
        </r>
      </text>
    </comment>
    <comment ref="F29" authorId="0" shapeId="0" xr:uid="{00000000-0006-0000-0800-000025000000}">
      <text>
        <r>
          <rPr>
            <b/>
            <sz val="9"/>
            <color indexed="81"/>
            <rFont val="Tahoma"/>
            <family val="2"/>
          </rPr>
          <t>OC: On Call Hours</t>
        </r>
      </text>
    </comment>
    <comment ref="G29" authorId="0" shapeId="0" xr:uid="{00000000-0006-0000-0800-000026000000}">
      <text>
        <r>
          <rPr>
            <b/>
            <sz val="9"/>
            <color indexed="81"/>
            <rFont val="Tahoma"/>
            <family val="2"/>
          </rPr>
          <t>CB 1.5 : Call Back at Time and a Half (1.5)</t>
        </r>
      </text>
    </comment>
    <comment ref="H29" authorId="0" shapeId="0" xr:uid="{00000000-0006-0000-0800-000027000000}">
      <text>
        <r>
          <rPr>
            <b/>
            <sz val="9"/>
            <color indexed="81"/>
            <rFont val="Tahoma"/>
            <family val="2"/>
          </rPr>
          <t>CB 1.0 : Call Back at Straight Time (1.0)</t>
        </r>
      </text>
    </comment>
    <comment ref="I29" authorId="0" shapeId="0" xr:uid="{00000000-0006-0000-08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800-000029000000}">
      <text>
        <r>
          <rPr>
            <b/>
            <sz val="9"/>
            <color indexed="81"/>
            <rFont val="Tahoma"/>
            <family val="2"/>
          </rPr>
          <t>O: Overtime Earned</t>
        </r>
      </text>
    </comment>
    <comment ref="K29" authorId="0" shapeId="0" xr:uid="{00000000-0006-0000-0800-00002A000000}">
      <text>
        <r>
          <rPr>
            <b/>
            <sz val="9"/>
            <color indexed="81"/>
            <rFont val="Tahoma"/>
            <family val="2"/>
          </rPr>
          <t>CU:Comp Time Used</t>
        </r>
      </text>
    </comment>
    <comment ref="L29" authorId="1" shapeId="0" xr:uid="{00000000-0006-0000-0800-00002B000000}">
      <text>
        <r>
          <rPr>
            <b/>
            <sz val="9"/>
            <color indexed="81"/>
            <rFont val="Tahoma"/>
            <family val="2"/>
          </rPr>
          <t xml:space="preserve">V: Vacation 
</t>
        </r>
        <r>
          <rPr>
            <sz val="9"/>
            <color indexed="81"/>
            <rFont val="Tahoma"/>
            <family val="2"/>
          </rPr>
          <t xml:space="preserve">
</t>
        </r>
      </text>
    </comment>
    <comment ref="M29" authorId="0" shapeId="0" xr:uid="{00000000-0006-0000-0800-00002C000000}">
      <text>
        <r>
          <rPr>
            <b/>
            <sz val="9"/>
            <color indexed="81"/>
            <rFont val="Tahoma"/>
            <family val="2"/>
          </rPr>
          <t>S: Sick</t>
        </r>
      </text>
    </comment>
    <comment ref="N29" authorId="0" shapeId="0" xr:uid="{00000000-0006-0000-0800-00002D000000}">
      <text>
        <r>
          <rPr>
            <b/>
            <sz val="9"/>
            <color indexed="81"/>
            <rFont val="Tahoma"/>
            <family val="2"/>
          </rPr>
          <t>CI:</t>
        </r>
        <r>
          <rPr>
            <sz val="9"/>
            <color indexed="81"/>
            <rFont val="Tahoma"/>
            <family val="2"/>
          </rPr>
          <t xml:space="preserve"> Community Involvment
</t>
        </r>
      </text>
    </comment>
    <comment ref="O29" authorId="0" shapeId="0" xr:uid="{00000000-0006-0000-0800-00002E000000}">
      <text>
        <r>
          <rPr>
            <b/>
            <sz val="9"/>
            <color indexed="81"/>
            <rFont val="Tahoma"/>
            <family val="2"/>
          </rPr>
          <t>BL: Bonus Leave</t>
        </r>
      </text>
    </comment>
    <comment ref="P29" authorId="0" shapeId="0" xr:uid="{00000000-0006-0000-0800-00002F000000}">
      <text>
        <r>
          <rPr>
            <b/>
            <sz val="9"/>
            <color indexed="81"/>
            <rFont val="Tahoma"/>
            <family val="2"/>
          </rPr>
          <t>H: Holiday.
When the university is closed on a holiday, mark the hours here.</t>
        </r>
      </text>
    </comment>
    <comment ref="Q29" authorId="1" shapeId="0" xr:uid="{00000000-0006-0000-0800-000030000000}">
      <text>
        <r>
          <rPr>
            <b/>
            <sz val="9"/>
            <color indexed="81"/>
            <rFont val="Tahoma"/>
            <family val="2"/>
          </rPr>
          <t>LW: LWOP
M: Military
CL: Civil Leave
AL: Annual Special Leave</t>
        </r>
      </text>
    </comment>
    <comment ref="T29" authorId="0" shapeId="0" xr:uid="{00000000-0006-0000-0800-000031000000}">
      <text>
        <r>
          <rPr>
            <b/>
            <sz val="9"/>
            <color indexed="81"/>
            <rFont val="Tahoma"/>
            <family val="2"/>
          </rPr>
          <t>AM: Adverse Weather Makeup Hours
Indicate time worked that will be used to make up time taken off due to adverse weather.</t>
        </r>
      </text>
    </comment>
    <comment ref="U29" authorId="0" shapeId="0" xr:uid="{00000000-0006-0000-0800-000032000000}">
      <text>
        <r>
          <rPr>
            <b/>
            <sz val="9"/>
            <color indexed="81"/>
            <rFont val="Tahoma"/>
            <family val="2"/>
          </rPr>
          <t>AP: Adverse Weather Time Not Worked</t>
        </r>
      </text>
    </comment>
    <comment ref="V29" authorId="0" shapeId="0" xr:uid="{00000000-0006-0000-0800-000033000000}">
      <text>
        <r>
          <rPr>
            <b/>
            <sz val="9"/>
            <color indexed="81"/>
            <rFont val="Tahoma"/>
            <family val="2"/>
          </rPr>
          <t>AWLW: Adverse Weather Leave Without Pay</t>
        </r>
      </text>
    </comment>
    <comment ref="D41" authorId="0" shapeId="0" xr:uid="{00000000-0006-0000-0800-000034000000}">
      <text>
        <r>
          <rPr>
            <b/>
            <sz val="9"/>
            <color indexed="81"/>
            <rFont val="Tahoma"/>
            <family val="2"/>
          </rPr>
          <t>SP: Shift Pay</t>
        </r>
      </text>
    </comment>
    <comment ref="E41" authorId="0" shapeId="0" xr:uid="{00000000-0006-0000-0800-000035000000}">
      <text>
        <r>
          <rPr>
            <b/>
            <sz val="9"/>
            <color indexed="81"/>
            <rFont val="Tahoma"/>
            <family val="2"/>
          </rPr>
          <t>HP: Holiday Premium Pay</t>
        </r>
      </text>
    </comment>
    <comment ref="F41" authorId="0" shapeId="0" xr:uid="{00000000-0006-0000-0800-000036000000}">
      <text>
        <r>
          <rPr>
            <b/>
            <sz val="9"/>
            <color indexed="81"/>
            <rFont val="Tahoma"/>
            <family val="2"/>
          </rPr>
          <t>OC: On Call Hours</t>
        </r>
      </text>
    </comment>
    <comment ref="G41" authorId="0" shapeId="0" xr:uid="{00000000-0006-0000-0800-000037000000}">
      <text>
        <r>
          <rPr>
            <b/>
            <sz val="9"/>
            <color indexed="81"/>
            <rFont val="Tahoma"/>
            <family val="2"/>
          </rPr>
          <t>CB 1.5 : Call Back at Time and a Half (1.5)</t>
        </r>
      </text>
    </comment>
    <comment ref="H41" authorId="0" shapeId="0" xr:uid="{00000000-0006-0000-0800-000038000000}">
      <text>
        <r>
          <rPr>
            <b/>
            <sz val="9"/>
            <color indexed="81"/>
            <rFont val="Tahoma"/>
            <family val="2"/>
          </rPr>
          <t>CB 1.0 : Call Back at Straight Time (1.0)</t>
        </r>
      </text>
    </comment>
    <comment ref="I41" authorId="0" shapeId="0" xr:uid="{00000000-0006-0000-08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800-00003A000000}">
      <text>
        <r>
          <rPr>
            <b/>
            <sz val="9"/>
            <color indexed="81"/>
            <rFont val="Tahoma"/>
            <family val="2"/>
          </rPr>
          <t>O: Overtime Earned</t>
        </r>
      </text>
    </comment>
    <comment ref="K41" authorId="0" shapeId="0" xr:uid="{00000000-0006-0000-0800-00003B000000}">
      <text>
        <r>
          <rPr>
            <b/>
            <sz val="9"/>
            <color indexed="81"/>
            <rFont val="Tahoma"/>
            <family val="2"/>
          </rPr>
          <t>CU:Comp Time Used</t>
        </r>
      </text>
    </comment>
    <comment ref="L41" authorId="1" shapeId="0" xr:uid="{00000000-0006-0000-0800-00003C000000}">
      <text>
        <r>
          <rPr>
            <b/>
            <sz val="9"/>
            <color indexed="81"/>
            <rFont val="Tahoma"/>
            <family val="2"/>
          </rPr>
          <t xml:space="preserve">V: Vacation 
</t>
        </r>
        <r>
          <rPr>
            <sz val="9"/>
            <color indexed="81"/>
            <rFont val="Tahoma"/>
            <family val="2"/>
          </rPr>
          <t xml:space="preserve">
</t>
        </r>
      </text>
    </comment>
    <comment ref="M41" authorId="0" shapeId="0" xr:uid="{00000000-0006-0000-0800-00003D000000}">
      <text>
        <r>
          <rPr>
            <b/>
            <sz val="9"/>
            <color indexed="81"/>
            <rFont val="Tahoma"/>
            <family val="2"/>
          </rPr>
          <t>S: Sick</t>
        </r>
      </text>
    </comment>
    <comment ref="N41" authorId="0" shapeId="0" xr:uid="{00000000-0006-0000-0800-00003E000000}">
      <text>
        <r>
          <rPr>
            <b/>
            <sz val="9"/>
            <color indexed="81"/>
            <rFont val="Tahoma"/>
            <family val="2"/>
          </rPr>
          <t>CI:</t>
        </r>
        <r>
          <rPr>
            <sz val="9"/>
            <color indexed="81"/>
            <rFont val="Tahoma"/>
            <family val="2"/>
          </rPr>
          <t xml:space="preserve"> Community Involvment
</t>
        </r>
      </text>
    </comment>
    <comment ref="O41" authorId="0" shapeId="0" xr:uid="{00000000-0006-0000-0800-00003F000000}">
      <text>
        <r>
          <rPr>
            <b/>
            <sz val="9"/>
            <color indexed="81"/>
            <rFont val="Tahoma"/>
            <family val="2"/>
          </rPr>
          <t>BL: Bonus Leave</t>
        </r>
      </text>
    </comment>
    <comment ref="P41" authorId="0" shapeId="0" xr:uid="{00000000-0006-0000-0800-000040000000}">
      <text>
        <r>
          <rPr>
            <b/>
            <sz val="9"/>
            <color indexed="81"/>
            <rFont val="Tahoma"/>
            <family val="2"/>
          </rPr>
          <t>H: Holiday.
When the university is closed on a holiday, mark the hours here.</t>
        </r>
      </text>
    </comment>
    <comment ref="Q41" authorId="1" shapeId="0" xr:uid="{00000000-0006-0000-0800-000041000000}">
      <text>
        <r>
          <rPr>
            <b/>
            <sz val="9"/>
            <color indexed="81"/>
            <rFont val="Tahoma"/>
            <family val="2"/>
          </rPr>
          <t>LW: LWOP
M: Military
CL: Civil Leave
AL: Annual Special Leave</t>
        </r>
      </text>
    </comment>
    <comment ref="T41" authorId="0" shapeId="0" xr:uid="{00000000-0006-0000-0800-000042000000}">
      <text>
        <r>
          <rPr>
            <b/>
            <sz val="9"/>
            <color indexed="81"/>
            <rFont val="Tahoma"/>
            <family val="2"/>
          </rPr>
          <t>AM: Adverse Weather Makeup Hours
Indicate time worked that will be used to make up time taken off due to adverse weather.</t>
        </r>
      </text>
    </comment>
    <comment ref="U41" authorId="0" shapeId="0" xr:uid="{00000000-0006-0000-0800-000043000000}">
      <text>
        <r>
          <rPr>
            <b/>
            <sz val="9"/>
            <color indexed="81"/>
            <rFont val="Tahoma"/>
            <family val="2"/>
          </rPr>
          <t>AP: Adverse Weather Time Not Worked</t>
        </r>
      </text>
    </comment>
    <comment ref="V41" authorId="0" shapeId="0" xr:uid="{00000000-0006-0000-0800-000044000000}">
      <text>
        <r>
          <rPr>
            <b/>
            <sz val="9"/>
            <color indexed="81"/>
            <rFont val="Tahoma"/>
            <family val="2"/>
          </rPr>
          <t>AWLW: Adverse Weather Leave Without Pay</t>
        </r>
      </text>
    </comment>
    <comment ref="D53" authorId="0" shapeId="0" xr:uid="{00000000-0006-0000-0800-000045000000}">
      <text>
        <r>
          <rPr>
            <b/>
            <sz val="9"/>
            <color indexed="81"/>
            <rFont val="Tahoma"/>
            <family val="2"/>
          </rPr>
          <t>SP: Shift Pay</t>
        </r>
      </text>
    </comment>
    <comment ref="E53" authorId="0" shapeId="0" xr:uid="{00000000-0006-0000-0800-000046000000}">
      <text>
        <r>
          <rPr>
            <b/>
            <sz val="9"/>
            <color indexed="81"/>
            <rFont val="Tahoma"/>
            <family val="2"/>
          </rPr>
          <t>HP: Holiday Premium Pay</t>
        </r>
      </text>
    </comment>
    <comment ref="F53" authorId="0" shapeId="0" xr:uid="{00000000-0006-0000-0800-000047000000}">
      <text>
        <r>
          <rPr>
            <b/>
            <sz val="9"/>
            <color indexed="81"/>
            <rFont val="Tahoma"/>
            <family val="2"/>
          </rPr>
          <t>OC: On Call Hours</t>
        </r>
      </text>
    </comment>
    <comment ref="G53" authorId="0" shapeId="0" xr:uid="{00000000-0006-0000-0800-000048000000}">
      <text>
        <r>
          <rPr>
            <b/>
            <sz val="9"/>
            <color indexed="81"/>
            <rFont val="Tahoma"/>
            <family val="2"/>
          </rPr>
          <t>CB 1.5 : Call Back at Time and a Half (1.5)</t>
        </r>
      </text>
    </comment>
    <comment ref="H53" authorId="0" shapeId="0" xr:uid="{00000000-0006-0000-0800-000049000000}">
      <text>
        <r>
          <rPr>
            <b/>
            <sz val="9"/>
            <color indexed="81"/>
            <rFont val="Tahoma"/>
            <family val="2"/>
          </rPr>
          <t>CB 1.0 : Call Back at Straight Time (1.0)</t>
        </r>
      </text>
    </comment>
    <comment ref="I53" authorId="0" shapeId="0" xr:uid="{00000000-0006-0000-08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800-00004B000000}">
      <text>
        <r>
          <rPr>
            <b/>
            <sz val="9"/>
            <color indexed="81"/>
            <rFont val="Tahoma"/>
            <family val="2"/>
          </rPr>
          <t>O: Overtime Earned</t>
        </r>
      </text>
    </comment>
    <comment ref="K53" authorId="0" shapeId="0" xr:uid="{00000000-0006-0000-0800-00004C000000}">
      <text>
        <r>
          <rPr>
            <b/>
            <sz val="9"/>
            <color indexed="81"/>
            <rFont val="Tahoma"/>
            <family val="2"/>
          </rPr>
          <t>CU:Comp Time Used</t>
        </r>
      </text>
    </comment>
    <comment ref="L53" authorId="1" shapeId="0" xr:uid="{00000000-0006-0000-0800-00004D000000}">
      <text>
        <r>
          <rPr>
            <b/>
            <sz val="9"/>
            <color indexed="81"/>
            <rFont val="Tahoma"/>
            <family val="2"/>
          </rPr>
          <t xml:space="preserve">V: Vacation 
</t>
        </r>
        <r>
          <rPr>
            <sz val="9"/>
            <color indexed="81"/>
            <rFont val="Tahoma"/>
            <family val="2"/>
          </rPr>
          <t xml:space="preserve">
</t>
        </r>
      </text>
    </comment>
    <comment ref="M53" authorId="0" shapeId="0" xr:uid="{00000000-0006-0000-0800-00004E000000}">
      <text>
        <r>
          <rPr>
            <b/>
            <sz val="9"/>
            <color indexed="81"/>
            <rFont val="Tahoma"/>
            <family val="2"/>
          </rPr>
          <t>S: Sick</t>
        </r>
      </text>
    </comment>
    <comment ref="N53" authorId="0" shapeId="0" xr:uid="{00000000-0006-0000-0800-00004F000000}">
      <text>
        <r>
          <rPr>
            <b/>
            <sz val="9"/>
            <color indexed="81"/>
            <rFont val="Tahoma"/>
            <family val="2"/>
          </rPr>
          <t>CI:</t>
        </r>
        <r>
          <rPr>
            <sz val="9"/>
            <color indexed="81"/>
            <rFont val="Tahoma"/>
            <family val="2"/>
          </rPr>
          <t xml:space="preserve"> Community Involvment
</t>
        </r>
      </text>
    </comment>
    <comment ref="O53" authorId="0" shapeId="0" xr:uid="{00000000-0006-0000-0800-000050000000}">
      <text>
        <r>
          <rPr>
            <b/>
            <sz val="9"/>
            <color indexed="81"/>
            <rFont val="Tahoma"/>
            <family val="2"/>
          </rPr>
          <t>BL: Bonus Leave</t>
        </r>
      </text>
    </comment>
    <comment ref="P53" authorId="0" shapeId="0" xr:uid="{00000000-0006-0000-0800-000051000000}">
      <text>
        <r>
          <rPr>
            <b/>
            <sz val="9"/>
            <color indexed="81"/>
            <rFont val="Tahoma"/>
            <family val="2"/>
          </rPr>
          <t>H: Holiday.
When the university is closed on a holiday, mark the hours here.</t>
        </r>
      </text>
    </comment>
    <comment ref="Q53" authorId="1" shapeId="0" xr:uid="{00000000-0006-0000-0800-000052000000}">
      <text>
        <r>
          <rPr>
            <b/>
            <sz val="9"/>
            <color indexed="81"/>
            <rFont val="Tahoma"/>
            <family val="2"/>
          </rPr>
          <t>LW: LWOP
M: Military
CL: Civil Leave
AL: Annual Special Leave</t>
        </r>
      </text>
    </comment>
    <comment ref="T53" authorId="0" shapeId="0" xr:uid="{00000000-0006-0000-0800-000053000000}">
      <text>
        <r>
          <rPr>
            <b/>
            <sz val="9"/>
            <color indexed="81"/>
            <rFont val="Tahoma"/>
            <family val="2"/>
          </rPr>
          <t>AM: Adverse Weather Makeup Hours
Indicate time worked that will be used to make up time taken off due to adverse weather.</t>
        </r>
      </text>
    </comment>
    <comment ref="U53" authorId="0" shapeId="0" xr:uid="{00000000-0006-0000-0800-000054000000}">
      <text>
        <r>
          <rPr>
            <b/>
            <sz val="9"/>
            <color indexed="81"/>
            <rFont val="Tahoma"/>
            <family val="2"/>
          </rPr>
          <t>AP: Adverse Weather Time Not Worked</t>
        </r>
      </text>
    </comment>
    <comment ref="V53" authorId="0" shapeId="0" xr:uid="{00000000-0006-0000-0800-000055000000}">
      <text>
        <r>
          <rPr>
            <b/>
            <sz val="9"/>
            <color indexed="81"/>
            <rFont val="Tahoma"/>
            <family val="2"/>
          </rPr>
          <t>AWLW: Adverse Weather Leave Without Pay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900-000001000000}">
      <text>
        <r>
          <rPr>
            <b/>
            <sz val="9"/>
            <color indexed="81"/>
            <rFont val="Tahoma"/>
            <family val="2"/>
          </rPr>
          <t>SP: Shift Pay</t>
        </r>
      </text>
    </comment>
    <comment ref="E5" authorId="0" shapeId="0" xr:uid="{00000000-0006-0000-0900-000002000000}">
      <text>
        <r>
          <rPr>
            <b/>
            <sz val="9"/>
            <color indexed="81"/>
            <rFont val="Tahoma"/>
            <family val="2"/>
          </rPr>
          <t>HP: Holiday Premium Pay</t>
        </r>
      </text>
    </comment>
    <comment ref="F5" authorId="0" shapeId="0" xr:uid="{00000000-0006-0000-0900-000003000000}">
      <text>
        <r>
          <rPr>
            <b/>
            <sz val="9"/>
            <color indexed="81"/>
            <rFont val="Tahoma"/>
            <family val="2"/>
          </rPr>
          <t>OC: On Call Hours</t>
        </r>
      </text>
    </comment>
    <comment ref="G5" authorId="0" shapeId="0" xr:uid="{00000000-0006-0000-0900-000004000000}">
      <text>
        <r>
          <rPr>
            <b/>
            <sz val="9"/>
            <color indexed="81"/>
            <rFont val="Tahoma"/>
            <family val="2"/>
          </rPr>
          <t>CB 1.5 : Call Back at Time and a Half (1.5)</t>
        </r>
      </text>
    </comment>
    <comment ref="H5" authorId="0" shapeId="0" xr:uid="{00000000-0006-0000-0900-000005000000}">
      <text>
        <r>
          <rPr>
            <b/>
            <sz val="9"/>
            <color indexed="81"/>
            <rFont val="Tahoma"/>
            <family val="2"/>
          </rPr>
          <t>CB 1.0 : Call Back at Straight Time (1.0)</t>
        </r>
      </text>
    </comment>
    <comment ref="I5" authorId="0" shapeId="0" xr:uid="{00000000-0006-0000-09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900-000007000000}">
      <text>
        <r>
          <rPr>
            <b/>
            <sz val="9"/>
            <color indexed="81"/>
            <rFont val="Tahoma"/>
            <family val="2"/>
          </rPr>
          <t>O: Overtime Earned</t>
        </r>
      </text>
    </comment>
    <comment ref="K5" authorId="0" shapeId="0" xr:uid="{00000000-0006-0000-0900-000008000000}">
      <text>
        <r>
          <rPr>
            <b/>
            <sz val="9"/>
            <color indexed="81"/>
            <rFont val="Tahoma"/>
            <family val="2"/>
          </rPr>
          <t>CU:Comp Time Used</t>
        </r>
      </text>
    </comment>
    <comment ref="L5" authorId="1" shapeId="0" xr:uid="{00000000-0006-0000-0900-000009000000}">
      <text>
        <r>
          <rPr>
            <b/>
            <sz val="9"/>
            <color indexed="81"/>
            <rFont val="Tahoma"/>
            <family val="2"/>
          </rPr>
          <t xml:space="preserve">V: Vacation 
</t>
        </r>
        <r>
          <rPr>
            <sz val="9"/>
            <color indexed="81"/>
            <rFont val="Tahoma"/>
            <family val="2"/>
          </rPr>
          <t xml:space="preserve">
</t>
        </r>
      </text>
    </comment>
    <comment ref="M5" authorId="0" shapeId="0" xr:uid="{00000000-0006-0000-0900-00000A000000}">
      <text>
        <r>
          <rPr>
            <b/>
            <sz val="9"/>
            <color indexed="81"/>
            <rFont val="Tahoma"/>
            <family val="2"/>
          </rPr>
          <t>S: Sick</t>
        </r>
      </text>
    </comment>
    <comment ref="N5" authorId="0" shapeId="0" xr:uid="{00000000-0006-0000-0900-00000B000000}">
      <text>
        <r>
          <rPr>
            <b/>
            <sz val="9"/>
            <color indexed="81"/>
            <rFont val="Tahoma"/>
            <family val="2"/>
          </rPr>
          <t>CI:</t>
        </r>
        <r>
          <rPr>
            <sz val="9"/>
            <color indexed="81"/>
            <rFont val="Tahoma"/>
            <family val="2"/>
          </rPr>
          <t xml:space="preserve"> Community Involvment
</t>
        </r>
      </text>
    </comment>
    <comment ref="O5" authorId="0" shapeId="0" xr:uid="{00000000-0006-0000-0900-00000C000000}">
      <text>
        <r>
          <rPr>
            <b/>
            <sz val="9"/>
            <color indexed="81"/>
            <rFont val="Tahoma"/>
            <family val="2"/>
          </rPr>
          <t>BL: Bonus Leave</t>
        </r>
      </text>
    </comment>
    <comment ref="P5" authorId="0" shapeId="0" xr:uid="{00000000-0006-0000-0900-00000D000000}">
      <text>
        <r>
          <rPr>
            <b/>
            <sz val="9"/>
            <color indexed="81"/>
            <rFont val="Tahoma"/>
            <family val="2"/>
          </rPr>
          <t>H: Holiday.
When the university is closed on a holiday, mark the hours here.</t>
        </r>
      </text>
    </comment>
    <comment ref="Q5" authorId="1" shapeId="0" xr:uid="{00000000-0006-0000-0900-00000E000000}">
      <text>
        <r>
          <rPr>
            <b/>
            <sz val="9"/>
            <color indexed="81"/>
            <rFont val="Tahoma"/>
            <family val="2"/>
          </rPr>
          <t>LW: LWOP
M: Military
CL: Civil Leave
AL: Annual Special Leave</t>
        </r>
      </text>
    </comment>
    <comment ref="T5" authorId="0" shapeId="0" xr:uid="{00000000-0006-0000-0900-00000F000000}">
      <text>
        <r>
          <rPr>
            <b/>
            <sz val="9"/>
            <color indexed="81"/>
            <rFont val="Tahoma"/>
            <family val="2"/>
          </rPr>
          <t>AM: Adverse Weather Makeup Hours
Indicate time worked that will be used to make up time taken off due to adverse weather.</t>
        </r>
      </text>
    </comment>
    <comment ref="U5" authorId="0" shapeId="0" xr:uid="{00000000-0006-0000-0900-000010000000}">
      <text>
        <r>
          <rPr>
            <b/>
            <sz val="9"/>
            <color indexed="81"/>
            <rFont val="Tahoma"/>
            <family val="2"/>
          </rPr>
          <t>AP: Adverse Weather Time Not Worked</t>
        </r>
      </text>
    </comment>
    <comment ref="V5" authorId="0" shapeId="0" xr:uid="{00000000-0006-0000-0900-000011000000}">
      <text>
        <r>
          <rPr>
            <b/>
            <sz val="9"/>
            <color indexed="81"/>
            <rFont val="Tahoma"/>
            <family val="2"/>
          </rPr>
          <t>AWLW: Adverse Weather Leave Without Pay</t>
        </r>
      </text>
    </comment>
    <comment ref="D17" authorId="0" shapeId="0" xr:uid="{00000000-0006-0000-0900-000012000000}">
      <text>
        <r>
          <rPr>
            <b/>
            <sz val="9"/>
            <color indexed="81"/>
            <rFont val="Tahoma"/>
            <family val="2"/>
          </rPr>
          <t>SP: Shift Pay</t>
        </r>
      </text>
    </comment>
    <comment ref="E17" authorId="0" shapeId="0" xr:uid="{00000000-0006-0000-0900-000013000000}">
      <text>
        <r>
          <rPr>
            <b/>
            <sz val="9"/>
            <color indexed="81"/>
            <rFont val="Tahoma"/>
            <family val="2"/>
          </rPr>
          <t>HP: Holiday Premium Pay</t>
        </r>
      </text>
    </comment>
    <comment ref="F17" authorId="0" shapeId="0" xr:uid="{00000000-0006-0000-0900-000014000000}">
      <text>
        <r>
          <rPr>
            <b/>
            <sz val="9"/>
            <color indexed="81"/>
            <rFont val="Tahoma"/>
            <family val="2"/>
          </rPr>
          <t>OC: On Call Hours</t>
        </r>
      </text>
    </comment>
    <comment ref="G17" authorId="0" shapeId="0" xr:uid="{00000000-0006-0000-0900-000015000000}">
      <text>
        <r>
          <rPr>
            <b/>
            <sz val="9"/>
            <color indexed="81"/>
            <rFont val="Tahoma"/>
            <family val="2"/>
          </rPr>
          <t>CB 1.5 : Call Back at Time and a Half (1.5)</t>
        </r>
      </text>
    </comment>
    <comment ref="H17" authorId="0" shapeId="0" xr:uid="{00000000-0006-0000-0900-000016000000}">
      <text>
        <r>
          <rPr>
            <b/>
            <sz val="9"/>
            <color indexed="81"/>
            <rFont val="Tahoma"/>
            <family val="2"/>
          </rPr>
          <t>CB 1.0 : Call Back at Straight Time (1.0)</t>
        </r>
      </text>
    </comment>
    <comment ref="I17" authorId="0" shapeId="0" xr:uid="{00000000-0006-0000-09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900-000018000000}">
      <text>
        <r>
          <rPr>
            <b/>
            <sz val="9"/>
            <color indexed="81"/>
            <rFont val="Tahoma"/>
            <family val="2"/>
          </rPr>
          <t>O: Overtime Earned</t>
        </r>
      </text>
    </comment>
    <comment ref="K17" authorId="0" shapeId="0" xr:uid="{00000000-0006-0000-0900-000019000000}">
      <text>
        <r>
          <rPr>
            <b/>
            <sz val="9"/>
            <color indexed="81"/>
            <rFont val="Tahoma"/>
            <family val="2"/>
          </rPr>
          <t>CU:Comp Time Used</t>
        </r>
      </text>
    </comment>
    <comment ref="L17" authorId="1" shapeId="0" xr:uid="{00000000-0006-0000-0900-00001A000000}">
      <text>
        <r>
          <rPr>
            <b/>
            <sz val="9"/>
            <color indexed="81"/>
            <rFont val="Tahoma"/>
            <family val="2"/>
          </rPr>
          <t xml:space="preserve">V: Vacation 
</t>
        </r>
        <r>
          <rPr>
            <sz val="9"/>
            <color indexed="81"/>
            <rFont val="Tahoma"/>
            <family val="2"/>
          </rPr>
          <t xml:space="preserve">
</t>
        </r>
      </text>
    </comment>
    <comment ref="M17" authorId="0" shapeId="0" xr:uid="{00000000-0006-0000-0900-00001B000000}">
      <text>
        <r>
          <rPr>
            <b/>
            <sz val="9"/>
            <color indexed="81"/>
            <rFont val="Tahoma"/>
            <family val="2"/>
          </rPr>
          <t>S: Sick</t>
        </r>
      </text>
    </comment>
    <comment ref="N17" authorId="0" shapeId="0" xr:uid="{00000000-0006-0000-0900-00001C000000}">
      <text>
        <r>
          <rPr>
            <b/>
            <sz val="9"/>
            <color indexed="81"/>
            <rFont val="Tahoma"/>
            <family val="2"/>
          </rPr>
          <t>CI:</t>
        </r>
        <r>
          <rPr>
            <sz val="9"/>
            <color indexed="81"/>
            <rFont val="Tahoma"/>
            <family val="2"/>
          </rPr>
          <t xml:space="preserve"> Community Involvment
</t>
        </r>
      </text>
    </comment>
    <comment ref="O17" authorId="0" shapeId="0" xr:uid="{00000000-0006-0000-0900-00001D000000}">
      <text>
        <r>
          <rPr>
            <b/>
            <sz val="9"/>
            <color indexed="81"/>
            <rFont val="Tahoma"/>
            <family val="2"/>
          </rPr>
          <t>BL: Bonus Leave</t>
        </r>
      </text>
    </comment>
    <comment ref="P17" authorId="0" shapeId="0" xr:uid="{00000000-0006-0000-0900-00001E000000}">
      <text>
        <r>
          <rPr>
            <b/>
            <sz val="9"/>
            <color indexed="81"/>
            <rFont val="Tahoma"/>
            <family val="2"/>
          </rPr>
          <t>H: Holiday.
When the university is closed on a holiday, mark the hours here.</t>
        </r>
      </text>
    </comment>
    <comment ref="Q17" authorId="1" shapeId="0" xr:uid="{00000000-0006-0000-0900-00001F000000}">
      <text>
        <r>
          <rPr>
            <b/>
            <sz val="9"/>
            <color indexed="81"/>
            <rFont val="Tahoma"/>
            <family val="2"/>
          </rPr>
          <t>LW: LWOP
M: Military
CL: Civil Leave
AL: Annual Special Leave</t>
        </r>
      </text>
    </comment>
    <comment ref="T17" authorId="0" shapeId="0" xr:uid="{00000000-0006-0000-0900-000020000000}">
      <text>
        <r>
          <rPr>
            <b/>
            <sz val="9"/>
            <color indexed="81"/>
            <rFont val="Tahoma"/>
            <family val="2"/>
          </rPr>
          <t>AM: Adverse Weather Makeup Hours
Indicate time worked that will be used to make up time taken off due to adverse weather.</t>
        </r>
      </text>
    </comment>
    <comment ref="U17" authorId="0" shapeId="0" xr:uid="{00000000-0006-0000-0900-000021000000}">
      <text>
        <r>
          <rPr>
            <b/>
            <sz val="9"/>
            <color indexed="81"/>
            <rFont val="Tahoma"/>
            <family val="2"/>
          </rPr>
          <t>AP: Adverse Weather Time Not Worked</t>
        </r>
      </text>
    </comment>
    <comment ref="V17" authorId="0" shapeId="0" xr:uid="{00000000-0006-0000-0900-000022000000}">
      <text>
        <r>
          <rPr>
            <b/>
            <sz val="9"/>
            <color indexed="81"/>
            <rFont val="Tahoma"/>
            <family val="2"/>
          </rPr>
          <t>AWLW: Adverse Weather Leave Without Pay</t>
        </r>
      </text>
    </comment>
    <comment ref="D29" authorId="0" shapeId="0" xr:uid="{00000000-0006-0000-0900-000023000000}">
      <text>
        <r>
          <rPr>
            <b/>
            <sz val="9"/>
            <color indexed="81"/>
            <rFont val="Tahoma"/>
            <family val="2"/>
          </rPr>
          <t>SP: Shift Pay</t>
        </r>
      </text>
    </comment>
    <comment ref="E29" authorId="0" shapeId="0" xr:uid="{00000000-0006-0000-0900-000024000000}">
      <text>
        <r>
          <rPr>
            <b/>
            <sz val="9"/>
            <color indexed="81"/>
            <rFont val="Tahoma"/>
            <family val="2"/>
          </rPr>
          <t>HP: Holiday Premium Pay</t>
        </r>
      </text>
    </comment>
    <comment ref="F29" authorId="0" shapeId="0" xr:uid="{00000000-0006-0000-0900-000025000000}">
      <text>
        <r>
          <rPr>
            <b/>
            <sz val="9"/>
            <color indexed="81"/>
            <rFont val="Tahoma"/>
            <family val="2"/>
          </rPr>
          <t>OC: On Call Hours</t>
        </r>
      </text>
    </comment>
    <comment ref="G29" authorId="0" shapeId="0" xr:uid="{00000000-0006-0000-0900-000026000000}">
      <text>
        <r>
          <rPr>
            <b/>
            <sz val="9"/>
            <color indexed="81"/>
            <rFont val="Tahoma"/>
            <family val="2"/>
          </rPr>
          <t>CB 1.5 : Call Back at Time and a Half (1.5)</t>
        </r>
      </text>
    </comment>
    <comment ref="H29" authorId="0" shapeId="0" xr:uid="{00000000-0006-0000-0900-000027000000}">
      <text>
        <r>
          <rPr>
            <b/>
            <sz val="9"/>
            <color indexed="81"/>
            <rFont val="Tahoma"/>
            <family val="2"/>
          </rPr>
          <t>CB 1.0 : Call Back at Straight Time (1.0)</t>
        </r>
      </text>
    </comment>
    <comment ref="I29" authorId="0" shapeId="0" xr:uid="{00000000-0006-0000-09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900-000029000000}">
      <text>
        <r>
          <rPr>
            <b/>
            <sz val="9"/>
            <color indexed="81"/>
            <rFont val="Tahoma"/>
            <family val="2"/>
          </rPr>
          <t>O: Overtime Earned</t>
        </r>
      </text>
    </comment>
    <comment ref="K29" authorId="0" shapeId="0" xr:uid="{00000000-0006-0000-0900-00002A000000}">
      <text>
        <r>
          <rPr>
            <b/>
            <sz val="9"/>
            <color indexed="81"/>
            <rFont val="Tahoma"/>
            <family val="2"/>
          </rPr>
          <t>CU:Comp Time Used</t>
        </r>
      </text>
    </comment>
    <comment ref="L29" authorId="1" shapeId="0" xr:uid="{00000000-0006-0000-0900-00002B000000}">
      <text>
        <r>
          <rPr>
            <b/>
            <sz val="9"/>
            <color indexed="81"/>
            <rFont val="Tahoma"/>
            <family val="2"/>
          </rPr>
          <t xml:space="preserve">V: Vacation 
</t>
        </r>
        <r>
          <rPr>
            <sz val="9"/>
            <color indexed="81"/>
            <rFont val="Tahoma"/>
            <family val="2"/>
          </rPr>
          <t xml:space="preserve">
</t>
        </r>
      </text>
    </comment>
    <comment ref="M29" authorId="0" shapeId="0" xr:uid="{00000000-0006-0000-0900-00002C000000}">
      <text>
        <r>
          <rPr>
            <b/>
            <sz val="9"/>
            <color indexed="81"/>
            <rFont val="Tahoma"/>
            <family val="2"/>
          </rPr>
          <t>S: Sick</t>
        </r>
      </text>
    </comment>
    <comment ref="N29" authorId="0" shapeId="0" xr:uid="{00000000-0006-0000-0900-00002D000000}">
      <text>
        <r>
          <rPr>
            <b/>
            <sz val="9"/>
            <color indexed="81"/>
            <rFont val="Tahoma"/>
            <family val="2"/>
          </rPr>
          <t>CI:</t>
        </r>
        <r>
          <rPr>
            <sz val="9"/>
            <color indexed="81"/>
            <rFont val="Tahoma"/>
            <family val="2"/>
          </rPr>
          <t xml:space="preserve"> Community Involvment
</t>
        </r>
      </text>
    </comment>
    <comment ref="O29" authorId="0" shapeId="0" xr:uid="{00000000-0006-0000-0900-00002E000000}">
      <text>
        <r>
          <rPr>
            <b/>
            <sz val="9"/>
            <color indexed="81"/>
            <rFont val="Tahoma"/>
            <family val="2"/>
          </rPr>
          <t>BL: Bonus Leave</t>
        </r>
      </text>
    </comment>
    <comment ref="P29" authorId="0" shapeId="0" xr:uid="{00000000-0006-0000-0900-00002F000000}">
      <text>
        <r>
          <rPr>
            <b/>
            <sz val="9"/>
            <color indexed="81"/>
            <rFont val="Tahoma"/>
            <family val="2"/>
          </rPr>
          <t>H: Holiday.
When the university is closed on a holiday, mark the hours here.</t>
        </r>
      </text>
    </comment>
    <comment ref="Q29" authorId="1" shapeId="0" xr:uid="{00000000-0006-0000-0900-000030000000}">
      <text>
        <r>
          <rPr>
            <b/>
            <sz val="9"/>
            <color indexed="81"/>
            <rFont val="Tahoma"/>
            <family val="2"/>
          </rPr>
          <t>LW: LWOP
M: Military
CL: Civil Leave
AL: Annual Special Leave</t>
        </r>
      </text>
    </comment>
    <comment ref="T29" authorId="0" shapeId="0" xr:uid="{00000000-0006-0000-0900-000031000000}">
      <text>
        <r>
          <rPr>
            <b/>
            <sz val="9"/>
            <color indexed="81"/>
            <rFont val="Tahoma"/>
            <family val="2"/>
          </rPr>
          <t>AM: Adverse Weather Makeup Hours
Indicate time worked that will be used to make up time taken off due to adverse weather.</t>
        </r>
      </text>
    </comment>
    <comment ref="U29" authorId="0" shapeId="0" xr:uid="{00000000-0006-0000-0900-000032000000}">
      <text>
        <r>
          <rPr>
            <b/>
            <sz val="9"/>
            <color indexed="81"/>
            <rFont val="Tahoma"/>
            <family val="2"/>
          </rPr>
          <t>AP: Adverse Weather Time Not Worked</t>
        </r>
      </text>
    </comment>
    <comment ref="V29" authorId="0" shapeId="0" xr:uid="{00000000-0006-0000-0900-000033000000}">
      <text>
        <r>
          <rPr>
            <b/>
            <sz val="9"/>
            <color indexed="81"/>
            <rFont val="Tahoma"/>
            <family val="2"/>
          </rPr>
          <t>AWLW: Adverse Weather Leave Without Pay</t>
        </r>
      </text>
    </comment>
    <comment ref="D41" authorId="0" shapeId="0" xr:uid="{00000000-0006-0000-0900-000034000000}">
      <text>
        <r>
          <rPr>
            <b/>
            <sz val="9"/>
            <color indexed="81"/>
            <rFont val="Tahoma"/>
            <family val="2"/>
          </rPr>
          <t>SP: Shift Pay</t>
        </r>
      </text>
    </comment>
    <comment ref="E41" authorId="0" shapeId="0" xr:uid="{00000000-0006-0000-0900-000035000000}">
      <text>
        <r>
          <rPr>
            <b/>
            <sz val="9"/>
            <color indexed="81"/>
            <rFont val="Tahoma"/>
            <family val="2"/>
          </rPr>
          <t>HP: Holiday Premium Pay</t>
        </r>
      </text>
    </comment>
    <comment ref="F41" authorId="0" shapeId="0" xr:uid="{00000000-0006-0000-0900-000036000000}">
      <text>
        <r>
          <rPr>
            <b/>
            <sz val="9"/>
            <color indexed="81"/>
            <rFont val="Tahoma"/>
            <family val="2"/>
          </rPr>
          <t>OC: On Call Hours</t>
        </r>
      </text>
    </comment>
    <comment ref="G41" authorId="0" shapeId="0" xr:uid="{00000000-0006-0000-0900-000037000000}">
      <text>
        <r>
          <rPr>
            <b/>
            <sz val="9"/>
            <color indexed="81"/>
            <rFont val="Tahoma"/>
            <family val="2"/>
          </rPr>
          <t>CB 1.5 : Call Back at Time and a Half (1.5)</t>
        </r>
      </text>
    </comment>
    <comment ref="H41" authorId="0" shapeId="0" xr:uid="{00000000-0006-0000-0900-000038000000}">
      <text>
        <r>
          <rPr>
            <b/>
            <sz val="9"/>
            <color indexed="81"/>
            <rFont val="Tahoma"/>
            <family val="2"/>
          </rPr>
          <t>CB 1.0 : Call Back at Straight Time (1.0)</t>
        </r>
      </text>
    </comment>
    <comment ref="I41" authorId="0" shapeId="0" xr:uid="{00000000-0006-0000-09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900-00003A000000}">
      <text>
        <r>
          <rPr>
            <b/>
            <sz val="9"/>
            <color indexed="81"/>
            <rFont val="Tahoma"/>
            <family val="2"/>
          </rPr>
          <t>O: Overtime Earned</t>
        </r>
      </text>
    </comment>
    <comment ref="K41" authorId="0" shapeId="0" xr:uid="{00000000-0006-0000-0900-00003B000000}">
      <text>
        <r>
          <rPr>
            <b/>
            <sz val="9"/>
            <color indexed="81"/>
            <rFont val="Tahoma"/>
            <family val="2"/>
          </rPr>
          <t>CU:Comp Time Used</t>
        </r>
      </text>
    </comment>
    <comment ref="L41" authorId="1" shapeId="0" xr:uid="{00000000-0006-0000-0900-00003C000000}">
      <text>
        <r>
          <rPr>
            <b/>
            <sz val="9"/>
            <color indexed="81"/>
            <rFont val="Tahoma"/>
            <family val="2"/>
          </rPr>
          <t xml:space="preserve">V: Vacation 
</t>
        </r>
        <r>
          <rPr>
            <sz val="9"/>
            <color indexed="81"/>
            <rFont val="Tahoma"/>
            <family val="2"/>
          </rPr>
          <t xml:space="preserve">
</t>
        </r>
      </text>
    </comment>
    <comment ref="M41" authorId="0" shapeId="0" xr:uid="{00000000-0006-0000-0900-00003D000000}">
      <text>
        <r>
          <rPr>
            <b/>
            <sz val="9"/>
            <color indexed="81"/>
            <rFont val="Tahoma"/>
            <family val="2"/>
          </rPr>
          <t>S: Sick</t>
        </r>
      </text>
    </comment>
    <comment ref="N41" authorId="0" shapeId="0" xr:uid="{00000000-0006-0000-0900-00003E000000}">
      <text>
        <r>
          <rPr>
            <b/>
            <sz val="9"/>
            <color indexed="81"/>
            <rFont val="Tahoma"/>
            <family val="2"/>
          </rPr>
          <t>CI:</t>
        </r>
        <r>
          <rPr>
            <sz val="9"/>
            <color indexed="81"/>
            <rFont val="Tahoma"/>
            <family val="2"/>
          </rPr>
          <t xml:space="preserve"> Community Involvment
</t>
        </r>
      </text>
    </comment>
    <comment ref="O41" authorId="0" shapeId="0" xr:uid="{00000000-0006-0000-0900-00003F000000}">
      <text>
        <r>
          <rPr>
            <b/>
            <sz val="9"/>
            <color indexed="81"/>
            <rFont val="Tahoma"/>
            <family val="2"/>
          </rPr>
          <t>BL: Bonus Leave</t>
        </r>
      </text>
    </comment>
    <comment ref="P41" authorId="0" shapeId="0" xr:uid="{00000000-0006-0000-0900-000040000000}">
      <text>
        <r>
          <rPr>
            <b/>
            <sz val="9"/>
            <color indexed="81"/>
            <rFont val="Tahoma"/>
            <family val="2"/>
          </rPr>
          <t>H: Holiday.
When the university is closed on a holiday, mark the hours here.</t>
        </r>
      </text>
    </comment>
    <comment ref="Q41" authorId="1" shapeId="0" xr:uid="{00000000-0006-0000-0900-000041000000}">
      <text>
        <r>
          <rPr>
            <b/>
            <sz val="9"/>
            <color indexed="81"/>
            <rFont val="Tahoma"/>
            <family val="2"/>
          </rPr>
          <t>LW: LWOP
M: Military
CL: Civil Leave
AL: Annual Special Leave</t>
        </r>
      </text>
    </comment>
    <comment ref="T41" authorId="0" shapeId="0" xr:uid="{00000000-0006-0000-0900-000042000000}">
      <text>
        <r>
          <rPr>
            <b/>
            <sz val="9"/>
            <color indexed="81"/>
            <rFont val="Tahoma"/>
            <family val="2"/>
          </rPr>
          <t>AM: Adverse Weather Makeup Hours
Indicate time worked that will be used to make up time taken off due to adverse weather.</t>
        </r>
      </text>
    </comment>
    <comment ref="U41" authorId="0" shapeId="0" xr:uid="{00000000-0006-0000-0900-000043000000}">
      <text>
        <r>
          <rPr>
            <b/>
            <sz val="9"/>
            <color indexed="81"/>
            <rFont val="Tahoma"/>
            <family val="2"/>
          </rPr>
          <t>AP: Adverse Weather Time Not Worked</t>
        </r>
      </text>
    </comment>
    <comment ref="V41" authorId="0" shapeId="0" xr:uid="{00000000-0006-0000-0900-000044000000}">
      <text>
        <r>
          <rPr>
            <b/>
            <sz val="9"/>
            <color indexed="81"/>
            <rFont val="Tahoma"/>
            <family val="2"/>
          </rPr>
          <t>AWLW: Adverse Weather Leave Without Pay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A00-000001000000}">
      <text>
        <r>
          <rPr>
            <b/>
            <sz val="9"/>
            <color indexed="81"/>
            <rFont val="Tahoma"/>
            <family val="2"/>
          </rPr>
          <t>SP: Shift Pay</t>
        </r>
      </text>
    </comment>
    <comment ref="E5" authorId="0" shapeId="0" xr:uid="{00000000-0006-0000-0A00-000002000000}">
      <text>
        <r>
          <rPr>
            <b/>
            <sz val="9"/>
            <color indexed="81"/>
            <rFont val="Tahoma"/>
            <family val="2"/>
          </rPr>
          <t>HP: Holiday Premium Pay</t>
        </r>
      </text>
    </comment>
    <comment ref="F5" authorId="0" shapeId="0" xr:uid="{00000000-0006-0000-0A00-000003000000}">
      <text>
        <r>
          <rPr>
            <b/>
            <sz val="9"/>
            <color indexed="81"/>
            <rFont val="Tahoma"/>
            <family val="2"/>
          </rPr>
          <t>OC: On Call Hours</t>
        </r>
      </text>
    </comment>
    <comment ref="G5" authorId="0" shapeId="0" xr:uid="{00000000-0006-0000-0A00-000004000000}">
      <text>
        <r>
          <rPr>
            <b/>
            <sz val="9"/>
            <color indexed="81"/>
            <rFont val="Tahoma"/>
            <family val="2"/>
          </rPr>
          <t>CB 1.5 : Call Back at Time and a Half (1.5)</t>
        </r>
      </text>
    </comment>
    <comment ref="H5" authorId="0" shapeId="0" xr:uid="{00000000-0006-0000-0A00-000005000000}">
      <text>
        <r>
          <rPr>
            <b/>
            <sz val="9"/>
            <color indexed="81"/>
            <rFont val="Tahoma"/>
            <family val="2"/>
          </rPr>
          <t>CB 1.0 : Call Back at Straight Time (1.0)</t>
        </r>
      </text>
    </comment>
    <comment ref="I5" authorId="0" shapeId="0" xr:uid="{00000000-0006-0000-0A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A00-000007000000}">
      <text>
        <r>
          <rPr>
            <b/>
            <sz val="9"/>
            <color indexed="81"/>
            <rFont val="Tahoma"/>
            <family val="2"/>
          </rPr>
          <t>O: Overtime Earned</t>
        </r>
      </text>
    </comment>
    <comment ref="K5" authorId="0" shapeId="0" xr:uid="{00000000-0006-0000-0A00-000008000000}">
      <text>
        <r>
          <rPr>
            <b/>
            <sz val="9"/>
            <color indexed="81"/>
            <rFont val="Tahoma"/>
            <family val="2"/>
          </rPr>
          <t>CU:Comp Time Used</t>
        </r>
      </text>
    </comment>
    <comment ref="L5" authorId="1" shapeId="0" xr:uid="{00000000-0006-0000-0A00-000009000000}">
      <text>
        <r>
          <rPr>
            <b/>
            <sz val="9"/>
            <color indexed="81"/>
            <rFont val="Tahoma"/>
            <family val="2"/>
          </rPr>
          <t xml:space="preserve">V: Vacation 
</t>
        </r>
        <r>
          <rPr>
            <sz val="9"/>
            <color indexed="81"/>
            <rFont val="Tahoma"/>
            <family val="2"/>
          </rPr>
          <t xml:space="preserve">
</t>
        </r>
      </text>
    </comment>
    <comment ref="M5" authorId="0" shapeId="0" xr:uid="{00000000-0006-0000-0A00-00000A000000}">
      <text>
        <r>
          <rPr>
            <b/>
            <sz val="9"/>
            <color indexed="81"/>
            <rFont val="Tahoma"/>
            <family val="2"/>
          </rPr>
          <t>S: Sick</t>
        </r>
      </text>
    </comment>
    <comment ref="N5" authorId="0" shapeId="0" xr:uid="{00000000-0006-0000-0A00-00000B000000}">
      <text>
        <r>
          <rPr>
            <b/>
            <sz val="9"/>
            <color indexed="81"/>
            <rFont val="Tahoma"/>
            <family val="2"/>
          </rPr>
          <t>CI:</t>
        </r>
        <r>
          <rPr>
            <sz val="9"/>
            <color indexed="81"/>
            <rFont val="Tahoma"/>
            <family val="2"/>
          </rPr>
          <t xml:space="preserve"> Community Involvment
</t>
        </r>
      </text>
    </comment>
    <comment ref="O5" authorId="0" shapeId="0" xr:uid="{00000000-0006-0000-0A00-00000C000000}">
      <text>
        <r>
          <rPr>
            <b/>
            <sz val="9"/>
            <color indexed="81"/>
            <rFont val="Tahoma"/>
            <family val="2"/>
          </rPr>
          <t>BL: Bonus Leave</t>
        </r>
      </text>
    </comment>
    <comment ref="P5" authorId="0" shapeId="0" xr:uid="{00000000-0006-0000-0A00-00000D000000}">
      <text>
        <r>
          <rPr>
            <b/>
            <sz val="9"/>
            <color indexed="81"/>
            <rFont val="Tahoma"/>
            <family val="2"/>
          </rPr>
          <t>H: Holiday.
When the university is closed on a holiday, mark the hours here.</t>
        </r>
      </text>
    </comment>
    <comment ref="Q5" authorId="1" shapeId="0" xr:uid="{00000000-0006-0000-0A00-00000E000000}">
      <text>
        <r>
          <rPr>
            <b/>
            <sz val="9"/>
            <color indexed="81"/>
            <rFont val="Tahoma"/>
            <family val="2"/>
          </rPr>
          <t>LW: LWOP
M: Military
CL: Civil Leave
AL: Annual Special Leave</t>
        </r>
      </text>
    </comment>
    <comment ref="T5" authorId="0" shapeId="0" xr:uid="{00000000-0006-0000-0A00-00000F000000}">
      <text>
        <r>
          <rPr>
            <b/>
            <sz val="9"/>
            <color indexed="81"/>
            <rFont val="Tahoma"/>
            <family val="2"/>
          </rPr>
          <t>AM: Adverse Weather Makeup Hours
Indicate time worked that will be used to make up time taken off due to adverse weather.</t>
        </r>
      </text>
    </comment>
    <comment ref="U5" authorId="0" shapeId="0" xr:uid="{00000000-0006-0000-0A00-000010000000}">
      <text>
        <r>
          <rPr>
            <b/>
            <sz val="9"/>
            <color indexed="81"/>
            <rFont val="Tahoma"/>
            <family val="2"/>
          </rPr>
          <t>AP: Adverse Weather Time Not Worked</t>
        </r>
      </text>
    </comment>
    <comment ref="V5" authorId="0" shapeId="0" xr:uid="{00000000-0006-0000-0A00-000011000000}">
      <text>
        <r>
          <rPr>
            <b/>
            <sz val="9"/>
            <color indexed="81"/>
            <rFont val="Tahoma"/>
            <family val="2"/>
          </rPr>
          <t>AWLW: Adverse Weather Leave Without Pay</t>
        </r>
      </text>
    </comment>
    <comment ref="D17" authorId="0" shapeId="0" xr:uid="{00000000-0006-0000-0A00-000012000000}">
      <text>
        <r>
          <rPr>
            <b/>
            <sz val="9"/>
            <color indexed="81"/>
            <rFont val="Tahoma"/>
            <family val="2"/>
          </rPr>
          <t>SP: Shift Pay</t>
        </r>
      </text>
    </comment>
    <comment ref="E17" authorId="0" shapeId="0" xr:uid="{00000000-0006-0000-0A00-000013000000}">
      <text>
        <r>
          <rPr>
            <b/>
            <sz val="9"/>
            <color indexed="81"/>
            <rFont val="Tahoma"/>
            <family val="2"/>
          </rPr>
          <t>HP: Holiday Premium Pay</t>
        </r>
      </text>
    </comment>
    <comment ref="F17" authorId="0" shapeId="0" xr:uid="{00000000-0006-0000-0A00-000014000000}">
      <text>
        <r>
          <rPr>
            <b/>
            <sz val="9"/>
            <color indexed="81"/>
            <rFont val="Tahoma"/>
            <family val="2"/>
          </rPr>
          <t>OC: On Call Hours</t>
        </r>
      </text>
    </comment>
    <comment ref="G17" authorId="0" shapeId="0" xr:uid="{00000000-0006-0000-0A00-000015000000}">
      <text>
        <r>
          <rPr>
            <b/>
            <sz val="9"/>
            <color indexed="81"/>
            <rFont val="Tahoma"/>
            <family val="2"/>
          </rPr>
          <t>CB 1.5 : Call Back at Time and a Half (1.5)</t>
        </r>
      </text>
    </comment>
    <comment ref="H17" authorId="0" shapeId="0" xr:uid="{00000000-0006-0000-0A00-000016000000}">
      <text>
        <r>
          <rPr>
            <b/>
            <sz val="9"/>
            <color indexed="81"/>
            <rFont val="Tahoma"/>
            <family val="2"/>
          </rPr>
          <t>CB 1.0 : Call Back at Straight Time (1.0)</t>
        </r>
      </text>
    </comment>
    <comment ref="I17" authorId="0" shapeId="0" xr:uid="{00000000-0006-0000-0A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A00-000018000000}">
      <text>
        <r>
          <rPr>
            <b/>
            <sz val="9"/>
            <color indexed="81"/>
            <rFont val="Tahoma"/>
            <family val="2"/>
          </rPr>
          <t>O: Overtime Earned</t>
        </r>
      </text>
    </comment>
    <comment ref="K17" authorId="0" shapeId="0" xr:uid="{00000000-0006-0000-0A00-000019000000}">
      <text>
        <r>
          <rPr>
            <b/>
            <sz val="9"/>
            <color indexed="81"/>
            <rFont val="Tahoma"/>
            <family val="2"/>
          </rPr>
          <t>CU:Comp Time Used</t>
        </r>
      </text>
    </comment>
    <comment ref="L17" authorId="1" shapeId="0" xr:uid="{00000000-0006-0000-0A00-00001A000000}">
      <text>
        <r>
          <rPr>
            <b/>
            <sz val="9"/>
            <color indexed="81"/>
            <rFont val="Tahoma"/>
            <family val="2"/>
          </rPr>
          <t xml:space="preserve">V: Vacation 
</t>
        </r>
        <r>
          <rPr>
            <sz val="9"/>
            <color indexed="81"/>
            <rFont val="Tahoma"/>
            <family val="2"/>
          </rPr>
          <t xml:space="preserve">
</t>
        </r>
      </text>
    </comment>
    <comment ref="M17" authorId="0" shapeId="0" xr:uid="{00000000-0006-0000-0A00-00001B000000}">
      <text>
        <r>
          <rPr>
            <b/>
            <sz val="9"/>
            <color indexed="81"/>
            <rFont val="Tahoma"/>
            <family val="2"/>
          </rPr>
          <t>S: Sick</t>
        </r>
      </text>
    </comment>
    <comment ref="N17" authorId="0" shapeId="0" xr:uid="{00000000-0006-0000-0A00-00001C000000}">
      <text>
        <r>
          <rPr>
            <b/>
            <sz val="9"/>
            <color indexed="81"/>
            <rFont val="Tahoma"/>
            <family val="2"/>
          </rPr>
          <t>CI:</t>
        </r>
        <r>
          <rPr>
            <sz val="9"/>
            <color indexed="81"/>
            <rFont val="Tahoma"/>
            <family val="2"/>
          </rPr>
          <t xml:space="preserve"> Community Involvment
</t>
        </r>
      </text>
    </comment>
    <comment ref="O17" authorId="0" shapeId="0" xr:uid="{00000000-0006-0000-0A00-00001D000000}">
      <text>
        <r>
          <rPr>
            <b/>
            <sz val="9"/>
            <color indexed="81"/>
            <rFont val="Tahoma"/>
            <family val="2"/>
          </rPr>
          <t>BL: Bonus Leave</t>
        </r>
      </text>
    </comment>
    <comment ref="P17" authorId="0" shapeId="0" xr:uid="{00000000-0006-0000-0A00-00001E000000}">
      <text>
        <r>
          <rPr>
            <b/>
            <sz val="9"/>
            <color indexed="81"/>
            <rFont val="Tahoma"/>
            <family val="2"/>
          </rPr>
          <t>H: Holiday.
When the university is closed on a holiday, mark the hours here.</t>
        </r>
      </text>
    </comment>
    <comment ref="Q17" authorId="1" shapeId="0" xr:uid="{00000000-0006-0000-0A00-00001F000000}">
      <text>
        <r>
          <rPr>
            <b/>
            <sz val="9"/>
            <color indexed="81"/>
            <rFont val="Tahoma"/>
            <family val="2"/>
          </rPr>
          <t>LW: LWOP
M: Military
CL: Civil Leave
AL: Annual Special Leave</t>
        </r>
      </text>
    </comment>
    <comment ref="T17" authorId="0" shapeId="0" xr:uid="{00000000-0006-0000-0A00-000020000000}">
      <text>
        <r>
          <rPr>
            <b/>
            <sz val="9"/>
            <color indexed="81"/>
            <rFont val="Tahoma"/>
            <family val="2"/>
          </rPr>
          <t>AM: Adverse Weather Makeup Hours
Indicate time worked that will be used to make up time taken off due to adverse weather.</t>
        </r>
      </text>
    </comment>
    <comment ref="U17" authorId="0" shapeId="0" xr:uid="{00000000-0006-0000-0A00-000021000000}">
      <text>
        <r>
          <rPr>
            <b/>
            <sz val="9"/>
            <color indexed="81"/>
            <rFont val="Tahoma"/>
            <family val="2"/>
          </rPr>
          <t>AP: Adverse Weather Time Not Worked</t>
        </r>
      </text>
    </comment>
    <comment ref="V17" authorId="0" shapeId="0" xr:uid="{00000000-0006-0000-0A00-000022000000}">
      <text>
        <r>
          <rPr>
            <b/>
            <sz val="9"/>
            <color indexed="81"/>
            <rFont val="Tahoma"/>
            <family val="2"/>
          </rPr>
          <t>AWLW: Adverse Weather Leave Without Pay</t>
        </r>
      </text>
    </comment>
    <comment ref="D29" authorId="0" shapeId="0" xr:uid="{00000000-0006-0000-0A00-000023000000}">
      <text>
        <r>
          <rPr>
            <b/>
            <sz val="9"/>
            <color indexed="81"/>
            <rFont val="Tahoma"/>
            <family val="2"/>
          </rPr>
          <t>SP: Shift Pay</t>
        </r>
      </text>
    </comment>
    <comment ref="E29" authorId="0" shapeId="0" xr:uid="{00000000-0006-0000-0A00-000024000000}">
      <text>
        <r>
          <rPr>
            <b/>
            <sz val="9"/>
            <color indexed="81"/>
            <rFont val="Tahoma"/>
            <family val="2"/>
          </rPr>
          <t>HP: Holiday Premium Pay</t>
        </r>
      </text>
    </comment>
    <comment ref="F29" authorId="0" shapeId="0" xr:uid="{00000000-0006-0000-0A00-000025000000}">
      <text>
        <r>
          <rPr>
            <b/>
            <sz val="9"/>
            <color indexed="81"/>
            <rFont val="Tahoma"/>
            <family val="2"/>
          </rPr>
          <t>OC: On Call Hours</t>
        </r>
      </text>
    </comment>
    <comment ref="G29" authorId="0" shapeId="0" xr:uid="{00000000-0006-0000-0A00-000026000000}">
      <text>
        <r>
          <rPr>
            <b/>
            <sz val="9"/>
            <color indexed="81"/>
            <rFont val="Tahoma"/>
            <family val="2"/>
          </rPr>
          <t>CB 1.5 : Call Back at Time and a Half (1.5)</t>
        </r>
      </text>
    </comment>
    <comment ref="H29" authorId="0" shapeId="0" xr:uid="{00000000-0006-0000-0A00-000027000000}">
      <text>
        <r>
          <rPr>
            <b/>
            <sz val="9"/>
            <color indexed="81"/>
            <rFont val="Tahoma"/>
            <family val="2"/>
          </rPr>
          <t>CB 1.0 : Call Back at Straight Time (1.0)</t>
        </r>
      </text>
    </comment>
    <comment ref="I29" authorId="0" shapeId="0" xr:uid="{00000000-0006-0000-0A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A00-000029000000}">
      <text>
        <r>
          <rPr>
            <b/>
            <sz val="9"/>
            <color indexed="81"/>
            <rFont val="Tahoma"/>
            <family val="2"/>
          </rPr>
          <t>O: Overtime Earned</t>
        </r>
      </text>
    </comment>
    <comment ref="K29" authorId="0" shapeId="0" xr:uid="{00000000-0006-0000-0A00-00002A000000}">
      <text>
        <r>
          <rPr>
            <b/>
            <sz val="9"/>
            <color indexed="81"/>
            <rFont val="Tahoma"/>
            <family val="2"/>
          </rPr>
          <t>CU:Comp Time Used</t>
        </r>
      </text>
    </comment>
    <comment ref="L29" authorId="1" shapeId="0" xr:uid="{00000000-0006-0000-0A00-00002B000000}">
      <text>
        <r>
          <rPr>
            <b/>
            <sz val="9"/>
            <color indexed="81"/>
            <rFont val="Tahoma"/>
            <family val="2"/>
          </rPr>
          <t xml:space="preserve">V: Vacation 
</t>
        </r>
        <r>
          <rPr>
            <sz val="9"/>
            <color indexed="81"/>
            <rFont val="Tahoma"/>
            <family val="2"/>
          </rPr>
          <t xml:space="preserve">
</t>
        </r>
      </text>
    </comment>
    <comment ref="M29" authorId="0" shapeId="0" xr:uid="{00000000-0006-0000-0A00-00002C000000}">
      <text>
        <r>
          <rPr>
            <b/>
            <sz val="9"/>
            <color indexed="81"/>
            <rFont val="Tahoma"/>
            <family val="2"/>
          </rPr>
          <t>S: Sick</t>
        </r>
      </text>
    </comment>
    <comment ref="N29" authorId="0" shapeId="0" xr:uid="{00000000-0006-0000-0A00-00002D000000}">
      <text>
        <r>
          <rPr>
            <b/>
            <sz val="9"/>
            <color indexed="81"/>
            <rFont val="Tahoma"/>
            <family val="2"/>
          </rPr>
          <t>CI:</t>
        </r>
        <r>
          <rPr>
            <sz val="9"/>
            <color indexed="81"/>
            <rFont val="Tahoma"/>
            <family val="2"/>
          </rPr>
          <t xml:space="preserve"> Community Involvment
</t>
        </r>
      </text>
    </comment>
    <comment ref="O29" authorId="0" shapeId="0" xr:uid="{00000000-0006-0000-0A00-00002E000000}">
      <text>
        <r>
          <rPr>
            <b/>
            <sz val="9"/>
            <color indexed="81"/>
            <rFont val="Tahoma"/>
            <family val="2"/>
          </rPr>
          <t>BL: Bonus Leave</t>
        </r>
      </text>
    </comment>
    <comment ref="P29" authorId="0" shapeId="0" xr:uid="{00000000-0006-0000-0A00-00002F000000}">
      <text>
        <r>
          <rPr>
            <b/>
            <sz val="9"/>
            <color indexed="81"/>
            <rFont val="Tahoma"/>
            <family val="2"/>
          </rPr>
          <t>H: Holiday.
When the university is closed on a holiday, mark the hours here.</t>
        </r>
      </text>
    </comment>
    <comment ref="Q29" authorId="1" shapeId="0" xr:uid="{00000000-0006-0000-0A00-000030000000}">
      <text>
        <r>
          <rPr>
            <b/>
            <sz val="9"/>
            <color indexed="81"/>
            <rFont val="Tahoma"/>
            <family val="2"/>
          </rPr>
          <t>LW: LWOP
M: Military
CL: Civil Leave
AL: Annual Special Leave</t>
        </r>
      </text>
    </comment>
    <comment ref="T29" authorId="0" shapeId="0" xr:uid="{00000000-0006-0000-0A00-000031000000}">
      <text>
        <r>
          <rPr>
            <b/>
            <sz val="9"/>
            <color indexed="81"/>
            <rFont val="Tahoma"/>
            <family val="2"/>
          </rPr>
          <t>AM: Adverse Weather Makeup Hours
Indicate time worked that will be used to make up time taken off due to adverse weather.</t>
        </r>
      </text>
    </comment>
    <comment ref="U29" authorId="0" shapeId="0" xr:uid="{00000000-0006-0000-0A00-000032000000}">
      <text>
        <r>
          <rPr>
            <b/>
            <sz val="9"/>
            <color indexed="81"/>
            <rFont val="Tahoma"/>
            <family val="2"/>
          </rPr>
          <t>AP: Adverse Weather Time Not Worked</t>
        </r>
      </text>
    </comment>
    <comment ref="V29" authorId="0" shapeId="0" xr:uid="{00000000-0006-0000-0A00-000033000000}">
      <text>
        <r>
          <rPr>
            <b/>
            <sz val="9"/>
            <color indexed="81"/>
            <rFont val="Tahoma"/>
            <family val="2"/>
          </rPr>
          <t>AWLW: Adverse Weather Leave Without Pay</t>
        </r>
      </text>
    </comment>
    <comment ref="D41" authorId="0" shapeId="0" xr:uid="{00000000-0006-0000-0A00-000034000000}">
      <text>
        <r>
          <rPr>
            <b/>
            <sz val="9"/>
            <color indexed="81"/>
            <rFont val="Tahoma"/>
            <family val="2"/>
          </rPr>
          <t>SP: Shift Pay</t>
        </r>
      </text>
    </comment>
    <comment ref="E41" authorId="0" shapeId="0" xr:uid="{00000000-0006-0000-0A00-000035000000}">
      <text>
        <r>
          <rPr>
            <b/>
            <sz val="9"/>
            <color indexed="81"/>
            <rFont val="Tahoma"/>
            <family val="2"/>
          </rPr>
          <t>HP: Holiday Premium Pay</t>
        </r>
      </text>
    </comment>
    <comment ref="F41" authorId="0" shapeId="0" xr:uid="{00000000-0006-0000-0A00-000036000000}">
      <text>
        <r>
          <rPr>
            <b/>
            <sz val="9"/>
            <color indexed="81"/>
            <rFont val="Tahoma"/>
            <family val="2"/>
          </rPr>
          <t>OC: On Call Hours</t>
        </r>
      </text>
    </comment>
    <comment ref="G41" authorId="0" shapeId="0" xr:uid="{00000000-0006-0000-0A00-000037000000}">
      <text>
        <r>
          <rPr>
            <b/>
            <sz val="9"/>
            <color indexed="81"/>
            <rFont val="Tahoma"/>
            <family val="2"/>
          </rPr>
          <t>CB 1.5 : Call Back at Time and a Half (1.5)</t>
        </r>
      </text>
    </comment>
    <comment ref="H41" authorId="0" shapeId="0" xr:uid="{00000000-0006-0000-0A00-000038000000}">
      <text>
        <r>
          <rPr>
            <b/>
            <sz val="9"/>
            <color indexed="81"/>
            <rFont val="Tahoma"/>
            <family val="2"/>
          </rPr>
          <t>CB 1.0 : Call Back at Straight Time (1.0)</t>
        </r>
      </text>
    </comment>
    <comment ref="I41" authorId="0" shapeId="0" xr:uid="{00000000-0006-0000-0A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A00-00003A000000}">
      <text>
        <r>
          <rPr>
            <b/>
            <sz val="9"/>
            <color indexed="81"/>
            <rFont val="Tahoma"/>
            <family val="2"/>
          </rPr>
          <t>O: Overtime Earned</t>
        </r>
      </text>
    </comment>
    <comment ref="K41" authorId="0" shapeId="0" xr:uid="{00000000-0006-0000-0A00-00003B000000}">
      <text>
        <r>
          <rPr>
            <b/>
            <sz val="9"/>
            <color indexed="81"/>
            <rFont val="Tahoma"/>
            <family val="2"/>
          </rPr>
          <t>CU:Comp Time Used</t>
        </r>
      </text>
    </comment>
    <comment ref="L41" authorId="1" shapeId="0" xr:uid="{00000000-0006-0000-0A00-00003C000000}">
      <text>
        <r>
          <rPr>
            <b/>
            <sz val="9"/>
            <color indexed="81"/>
            <rFont val="Tahoma"/>
            <family val="2"/>
          </rPr>
          <t xml:space="preserve">V: Vacation 
</t>
        </r>
        <r>
          <rPr>
            <sz val="9"/>
            <color indexed="81"/>
            <rFont val="Tahoma"/>
            <family val="2"/>
          </rPr>
          <t xml:space="preserve">
</t>
        </r>
      </text>
    </comment>
    <comment ref="M41" authorId="0" shapeId="0" xr:uid="{00000000-0006-0000-0A00-00003D000000}">
      <text>
        <r>
          <rPr>
            <b/>
            <sz val="9"/>
            <color indexed="81"/>
            <rFont val="Tahoma"/>
            <family val="2"/>
          </rPr>
          <t>S: Sick</t>
        </r>
      </text>
    </comment>
    <comment ref="N41" authorId="0" shapeId="0" xr:uid="{00000000-0006-0000-0A00-00003E000000}">
      <text>
        <r>
          <rPr>
            <b/>
            <sz val="9"/>
            <color indexed="81"/>
            <rFont val="Tahoma"/>
            <family val="2"/>
          </rPr>
          <t>CI:</t>
        </r>
        <r>
          <rPr>
            <sz val="9"/>
            <color indexed="81"/>
            <rFont val="Tahoma"/>
            <family val="2"/>
          </rPr>
          <t xml:space="preserve"> Community Involvment
</t>
        </r>
      </text>
    </comment>
    <comment ref="O41" authorId="0" shapeId="0" xr:uid="{00000000-0006-0000-0A00-00003F000000}">
      <text>
        <r>
          <rPr>
            <b/>
            <sz val="9"/>
            <color indexed="81"/>
            <rFont val="Tahoma"/>
            <family val="2"/>
          </rPr>
          <t>BL: Bonus Leave</t>
        </r>
      </text>
    </comment>
    <comment ref="P41" authorId="0" shapeId="0" xr:uid="{00000000-0006-0000-0A00-000040000000}">
      <text>
        <r>
          <rPr>
            <b/>
            <sz val="9"/>
            <color indexed="81"/>
            <rFont val="Tahoma"/>
            <family val="2"/>
          </rPr>
          <t>H: Holiday.
When the university is closed on a holiday, mark the hours here.</t>
        </r>
      </text>
    </comment>
    <comment ref="Q41" authorId="1" shapeId="0" xr:uid="{00000000-0006-0000-0A00-000041000000}">
      <text>
        <r>
          <rPr>
            <b/>
            <sz val="9"/>
            <color indexed="81"/>
            <rFont val="Tahoma"/>
            <family val="2"/>
          </rPr>
          <t>LW: LWOP
M: Military
CL: Civil Leave
AL: Annual Special Leave</t>
        </r>
      </text>
    </comment>
    <comment ref="T41" authorId="0" shapeId="0" xr:uid="{00000000-0006-0000-0A00-000042000000}">
      <text>
        <r>
          <rPr>
            <b/>
            <sz val="9"/>
            <color indexed="81"/>
            <rFont val="Tahoma"/>
            <family val="2"/>
          </rPr>
          <t>AM: Adverse Weather Makeup Hours
Indicate time worked that will be used to make up time taken off due to adverse weather.</t>
        </r>
      </text>
    </comment>
    <comment ref="U41" authorId="0" shapeId="0" xr:uid="{00000000-0006-0000-0A00-000043000000}">
      <text>
        <r>
          <rPr>
            <b/>
            <sz val="9"/>
            <color indexed="81"/>
            <rFont val="Tahoma"/>
            <family val="2"/>
          </rPr>
          <t>AP: Adverse Weather Time Not Worked</t>
        </r>
      </text>
    </comment>
    <comment ref="V41" authorId="0" shapeId="0" xr:uid="{00000000-0006-0000-0A00-000044000000}">
      <text>
        <r>
          <rPr>
            <b/>
            <sz val="9"/>
            <color indexed="81"/>
            <rFont val="Tahoma"/>
            <family val="2"/>
          </rPr>
          <t>AWLW: Adverse Weather Leave Without Pay</t>
        </r>
      </text>
    </comment>
    <comment ref="D53" authorId="0" shapeId="0" xr:uid="{00000000-0006-0000-0A00-000045000000}">
      <text>
        <r>
          <rPr>
            <b/>
            <sz val="9"/>
            <color indexed="81"/>
            <rFont val="Tahoma"/>
            <family val="2"/>
          </rPr>
          <t>SP: Shift Pay</t>
        </r>
      </text>
    </comment>
    <comment ref="E53" authorId="0" shapeId="0" xr:uid="{00000000-0006-0000-0A00-000046000000}">
      <text>
        <r>
          <rPr>
            <b/>
            <sz val="9"/>
            <color indexed="81"/>
            <rFont val="Tahoma"/>
            <family val="2"/>
          </rPr>
          <t>HP: Holiday Premium Pay</t>
        </r>
      </text>
    </comment>
    <comment ref="F53" authorId="0" shapeId="0" xr:uid="{00000000-0006-0000-0A00-000047000000}">
      <text>
        <r>
          <rPr>
            <b/>
            <sz val="9"/>
            <color indexed="81"/>
            <rFont val="Tahoma"/>
            <family val="2"/>
          </rPr>
          <t>OC: On Call Hours</t>
        </r>
      </text>
    </comment>
    <comment ref="G53" authorId="0" shapeId="0" xr:uid="{00000000-0006-0000-0A00-000048000000}">
      <text>
        <r>
          <rPr>
            <b/>
            <sz val="9"/>
            <color indexed="81"/>
            <rFont val="Tahoma"/>
            <family val="2"/>
          </rPr>
          <t>CB 1.5 : Call Back at Time and a Half (1.5)</t>
        </r>
      </text>
    </comment>
    <comment ref="H53" authorId="0" shapeId="0" xr:uid="{00000000-0006-0000-0A00-000049000000}">
      <text>
        <r>
          <rPr>
            <b/>
            <sz val="9"/>
            <color indexed="81"/>
            <rFont val="Tahoma"/>
            <family val="2"/>
          </rPr>
          <t>CB 1.0 : Call Back at Straight Time (1.0)</t>
        </r>
      </text>
    </comment>
    <comment ref="I53" authorId="0" shapeId="0" xr:uid="{00000000-0006-0000-0A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A00-00004B000000}">
      <text>
        <r>
          <rPr>
            <b/>
            <sz val="9"/>
            <color indexed="81"/>
            <rFont val="Tahoma"/>
            <family val="2"/>
          </rPr>
          <t>O: Overtime Earned</t>
        </r>
      </text>
    </comment>
    <comment ref="K53" authorId="0" shapeId="0" xr:uid="{00000000-0006-0000-0A00-00004C000000}">
      <text>
        <r>
          <rPr>
            <b/>
            <sz val="9"/>
            <color indexed="81"/>
            <rFont val="Tahoma"/>
            <family val="2"/>
          </rPr>
          <t>CU:Comp Time Used</t>
        </r>
      </text>
    </comment>
    <comment ref="L53" authorId="1" shapeId="0" xr:uid="{00000000-0006-0000-0A00-00004D000000}">
      <text>
        <r>
          <rPr>
            <b/>
            <sz val="9"/>
            <color indexed="81"/>
            <rFont val="Tahoma"/>
            <family val="2"/>
          </rPr>
          <t xml:space="preserve">V: Vacation 
</t>
        </r>
        <r>
          <rPr>
            <sz val="9"/>
            <color indexed="81"/>
            <rFont val="Tahoma"/>
            <family val="2"/>
          </rPr>
          <t xml:space="preserve">
</t>
        </r>
      </text>
    </comment>
    <comment ref="M53" authorId="0" shapeId="0" xr:uid="{00000000-0006-0000-0A00-00004E000000}">
      <text>
        <r>
          <rPr>
            <b/>
            <sz val="9"/>
            <color indexed="81"/>
            <rFont val="Tahoma"/>
            <family val="2"/>
          </rPr>
          <t>S: Sick</t>
        </r>
      </text>
    </comment>
    <comment ref="N53" authorId="0" shapeId="0" xr:uid="{00000000-0006-0000-0A00-00004F000000}">
      <text>
        <r>
          <rPr>
            <b/>
            <sz val="9"/>
            <color indexed="81"/>
            <rFont val="Tahoma"/>
            <family val="2"/>
          </rPr>
          <t>CI:</t>
        </r>
        <r>
          <rPr>
            <sz val="9"/>
            <color indexed="81"/>
            <rFont val="Tahoma"/>
            <family val="2"/>
          </rPr>
          <t xml:space="preserve"> Community Involvment
</t>
        </r>
      </text>
    </comment>
    <comment ref="O53" authorId="0" shapeId="0" xr:uid="{00000000-0006-0000-0A00-000050000000}">
      <text>
        <r>
          <rPr>
            <b/>
            <sz val="9"/>
            <color indexed="81"/>
            <rFont val="Tahoma"/>
            <family val="2"/>
          </rPr>
          <t>BL: Bonus Leave</t>
        </r>
      </text>
    </comment>
    <comment ref="P53" authorId="0" shapeId="0" xr:uid="{00000000-0006-0000-0A00-000051000000}">
      <text>
        <r>
          <rPr>
            <b/>
            <sz val="9"/>
            <color indexed="81"/>
            <rFont val="Tahoma"/>
            <family val="2"/>
          </rPr>
          <t>H: Holiday.
When the university is closed on a holiday, mark the hours here.</t>
        </r>
      </text>
    </comment>
    <comment ref="Q53" authorId="1" shapeId="0" xr:uid="{00000000-0006-0000-0A00-000052000000}">
      <text>
        <r>
          <rPr>
            <b/>
            <sz val="9"/>
            <color indexed="81"/>
            <rFont val="Tahoma"/>
            <family val="2"/>
          </rPr>
          <t>LW: LWOP
M: Military
CL: Civil Leave
AL: Annual Special Leave</t>
        </r>
      </text>
    </comment>
    <comment ref="T53" authorId="0" shapeId="0" xr:uid="{00000000-0006-0000-0A00-000053000000}">
      <text>
        <r>
          <rPr>
            <b/>
            <sz val="9"/>
            <color indexed="81"/>
            <rFont val="Tahoma"/>
            <family val="2"/>
          </rPr>
          <t>AM: Adverse Weather Makeup Hours
Indicate time worked that will be used to make up time taken off due to adverse weather.</t>
        </r>
      </text>
    </comment>
    <comment ref="U53" authorId="0" shapeId="0" xr:uid="{00000000-0006-0000-0A00-000054000000}">
      <text>
        <r>
          <rPr>
            <b/>
            <sz val="9"/>
            <color indexed="81"/>
            <rFont val="Tahoma"/>
            <family val="2"/>
          </rPr>
          <t>AP: Adverse Weather Time Not Worked</t>
        </r>
      </text>
    </comment>
    <comment ref="V53" authorId="0" shapeId="0" xr:uid="{00000000-0006-0000-0A00-000055000000}">
      <text>
        <r>
          <rPr>
            <b/>
            <sz val="9"/>
            <color indexed="81"/>
            <rFont val="Tahoma"/>
            <family val="2"/>
          </rPr>
          <t>AWLW: Adverse Weather Leave Without Pay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B00-000001000000}">
      <text>
        <r>
          <rPr>
            <b/>
            <sz val="9"/>
            <color indexed="81"/>
            <rFont val="Tahoma"/>
            <family val="2"/>
          </rPr>
          <t>SP: Shift Pay</t>
        </r>
      </text>
    </comment>
    <comment ref="E5" authorId="0" shapeId="0" xr:uid="{00000000-0006-0000-0B00-000002000000}">
      <text>
        <r>
          <rPr>
            <b/>
            <sz val="9"/>
            <color indexed="81"/>
            <rFont val="Tahoma"/>
            <family val="2"/>
          </rPr>
          <t>HP: Holiday Premium Pay</t>
        </r>
      </text>
    </comment>
    <comment ref="F5" authorId="0" shapeId="0" xr:uid="{00000000-0006-0000-0B00-000003000000}">
      <text>
        <r>
          <rPr>
            <b/>
            <sz val="9"/>
            <color indexed="81"/>
            <rFont val="Tahoma"/>
            <family val="2"/>
          </rPr>
          <t>OC: On Call Hours</t>
        </r>
      </text>
    </comment>
    <comment ref="G5" authorId="0" shapeId="0" xr:uid="{00000000-0006-0000-0B00-000004000000}">
      <text>
        <r>
          <rPr>
            <b/>
            <sz val="9"/>
            <color indexed="81"/>
            <rFont val="Tahoma"/>
            <family val="2"/>
          </rPr>
          <t>CB 1.5 : Call Back at Time and a Half (1.5)</t>
        </r>
      </text>
    </comment>
    <comment ref="H5" authorId="0" shapeId="0" xr:uid="{00000000-0006-0000-0B00-000005000000}">
      <text>
        <r>
          <rPr>
            <b/>
            <sz val="9"/>
            <color indexed="81"/>
            <rFont val="Tahoma"/>
            <family val="2"/>
          </rPr>
          <t>CB 1.0 : Call Back at Straight Time (1.0)</t>
        </r>
      </text>
    </comment>
    <comment ref="I5" authorId="0" shapeId="0" xr:uid="{00000000-0006-0000-0B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B00-000007000000}">
      <text>
        <r>
          <rPr>
            <b/>
            <sz val="9"/>
            <color indexed="81"/>
            <rFont val="Tahoma"/>
            <family val="2"/>
          </rPr>
          <t>O: Overtime Earned</t>
        </r>
      </text>
    </comment>
    <comment ref="K5" authorId="0" shapeId="0" xr:uid="{00000000-0006-0000-0B00-000008000000}">
      <text>
        <r>
          <rPr>
            <b/>
            <sz val="9"/>
            <color indexed="81"/>
            <rFont val="Tahoma"/>
            <family val="2"/>
          </rPr>
          <t>CU:Comp Time Used</t>
        </r>
      </text>
    </comment>
    <comment ref="L5" authorId="1" shapeId="0" xr:uid="{00000000-0006-0000-0B00-000009000000}">
      <text>
        <r>
          <rPr>
            <b/>
            <sz val="9"/>
            <color indexed="81"/>
            <rFont val="Tahoma"/>
            <family val="2"/>
          </rPr>
          <t xml:space="preserve">V: Vacation 
</t>
        </r>
        <r>
          <rPr>
            <sz val="9"/>
            <color indexed="81"/>
            <rFont val="Tahoma"/>
            <family val="2"/>
          </rPr>
          <t xml:space="preserve">
</t>
        </r>
      </text>
    </comment>
    <comment ref="M5" authorId="0" shapeId="0" xr:uid="{00000000-0006-0000-0B00-00000A000000}">
      <text>
        <r>
          <rPr>
            <b/>
            <sz val="9"/>
            <color indexed="81"/>
            <rFont val="Tahoma"/>
            <family val="2"/>
          </rPr>
          <t>S: Sick</t>
        </r>
      </text>
    </comment>
    <comment ref="N5" authorId="0" shapeId="0" xr:uid="{00000000-0006-0000-0B00-00000B000000}">
      <text>
        <r>
          <rPr>
            <b/>
            <sz val="9"/>
            <color indexed="81"/>
            <rFont val="Tahoma"/>
            <family val="2"/>
          </rPr>
          <t>CI:</t>
        </r>
        <r>
          <rPr>
            <sz val="9"/>
            <color indexed="81"/>
            <rFont val="Tahoma"/>
            <family val="2"/>
          </rPr>
          <t xml:space="preserve"> Community Involvment
</t>
        </r>
      </text>
    </comment>
    <comment ref="O5" authorId="0" shapeId="0" xr:uid="{00000000-0006-0000-0B00-00000C000000}">
      <text>
        <r>
          <rPr>
            <b/>
            <sz val="9"/>
            <color indexed="81"/>
            <rFont val="Tahoma"/>
            <family val="2"/>
          </rPr>
          <t>BL: Bonus Leave</t>
        </r>
      </text>
    </comment>
    <comment ref="P5" authorId="0" shapeId="0" xr:uid="{00000000-0006-0000-0B00-00000D000000}">
      <text>
        <r>
          <rPr>
            <b/>
            <sz val="9"/>
            <color indexed="81"/>
            <rFont val="Tahoma"/>
            <family val="2"/>
          </rPr>
          <t>H: Holiday.
When the university is closed on a holiday, mark the hours here.</t>
        </r>
      </text>
    </comment>
    <comment ref="Q5" authorId="1" shapeId="0" xr:uid="{2DCDB9FC-7309-4DB6-8E2F-B26A62221077}">
      <text>
        <r>
          <rPr>
            <b/>
            <sz val="9"/>
            <color indexed="81"/>
            <rFont val="Tahoma"/>
            <family val="2"/>
          </rPr>
          <t>LW: LWOP
M: Military
CL: Civil Leave
AL: Annual Special Leave
SALB: Spec Annual Leav Bonus FY18-19
EC: Emergency Closure</t>
        </r>
      </text>
    </comment>
    <comment ref="T5" authorId="0" shapeId="0" xr:uid="{00000000-0006-0000-0B00-00000F000000}">
      <text>
        <r>
          <rPr>
            <b/>
            <sz val="9"/>
            <color indexed="81"/>
            <rFont val="Tahoma"/>
            <family val="2"/>
          </rPr>
          <t>AM: Adverse Weather Makeup Hours
Indicate time worked that will be used to make up time taken off due to adverse weather.</t>
        </r>
      </text>
    </comment>
    <comment ref="U5" authorId="0" shapeId="0" xr:uid="{00000000-0006-0000-0B00-000010000000}">
      <text>
        <r>
          <rPr>
            <b/>
            <sz val="9"/>
            <color indexed="81"/>
            <rFont val="Tahoma"/>
            <family val="2"/>
          </rPr>
          <t>AP: Adverse Weather Time Not Worked</t>
        </r>
      </text>
    </comment>
    <comment ref="V5" authorId="0" shapeId="0" xr:uid="{00000000-0006-0000-0B00-000011000000}">
      <text>
        <r>
          <rPr>
            <b/>
            <sz val="9"/>
            <color indexed="81"/>
            <rFont val="Tahoma"/>
            <family val="2"/>
          </rPr>
          <t>AWLW: Adverse Weather Leave Without Pay</t>
        </r>
      </text>
    </comment>
    <comment ref="D17" authorId="0" shapeId="0" xr:uid="{00000000-0006-0000-0B00-000012000000}">
      <text>
        <r>
          <rPr>
            <b/>
            <sz val="9"/>
            <color indexed="81"/>
            <rFont val="Tahoma"/>
            <family val="2"/>
          </rPr>
          <t>SP: Shift Pay</t>
        </r>
      </text>
    </comment>
    <comment ref="E17" authorId="0" shapeId="0" xr:uid="{00000000-0006-0000-0B00-000013000000}">
      <text>
        <r>
          <rPr>
            <b/>
            <sz val="9"/>
            <color indexed="81"/>
            <rFont val="Tahoma"/>
            <family val="2"/>
          </rPr>
          <t>HP: Holiday Premium Pay</t>
        </r>
      </text>
    </comment>
    <comment ref="F17" authorId="0" shapeId="0" xr:uid="{00000000-0006-0000-0B00-000014000000}">
      <text>
        <r>
          <rPr>
            <b/>
            <sz val="9"/>
            <color indexed="81"/>
            <rFont val="Tahoma"/>
            <family val="2"/>
          </rPr>
          <t>OC: On Call Hours</t>
        </r>
      </text>
    </comment>
    <comment ref="G17" authorId="0" shapeId="0" xr:uid="{00000000-0006-0000-0B00-000015000000}">
      <text>
        <r>
          <rPr>
            <b/>
            <sz val="9"/>
            <color indexed="81"/>
            <rFont val="Tahoma"/>
            <family val="2"/>
          </rPr>
          <t>CB 1.5 : Call Back at Time and a Half (1.5)</t>
        </r>
      </text>
    </comment>
    <comment ref="H17" authorId="0" shapeId="0" xr:uid="{00000000-0006-0000-0B00-000016000000}">
      <text>
        <r>
          <rPr>
            <b/>
            <sz val="9"/>
            <color indexed="81"/>
            <rFont val="Tahoma"/>
            <family val="2"/>
          </rPr>
          <t>CB 1.0 : Call Back at Straight Time (1.0)</t>
        </r>
      </text>
    </comment>
    <comment ref="I17" authorId="0" shapeId="0" xr:uid="{00000000-0006-0000-0B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B00-000018000000}">
      <text>
        <r>
          <rPr>
            <b/>
            <sz val="9"/>
            <color indexed="81"/>
            <rFont val="Tahoma"/>
            <family val="2"/>
          </rPr>
          <t>O: Overtime Earned</t>
        </r>
      </text>
    </comment>
    <comment ref="K17" authorId="0" shapeId="0" xr:uid="{00000000-0006-0000-0B00-000019000000}">
      <text>
        <r>
          <rPr>
            <b/>
            <sz val="9"/>
            <color indexed="81"/>
            <rFont val="Tahoma"/>
            <family val="2"/>
          </rPr>
          <t>CU:Comp Time Used</t>
        </r>
      </text>
    </comment>
    <comment ref="L17" authorId="1" shapeId="0" xr:uid="{00000000-0006-0000-0B00-00001A000000}">
      <text>
        <r>
          <rPr>
            <b/>
            <sz val="9"/>
            <color indexed="81"/>
            <rFont val="Tahoma"/>
            <family val="2"/>
          </rPr>
          <t xml:space="preserve">V: Vacation 
</t>
        </r>
        <r>
          <rPr>
            <sz val="9"/>
            <color indexed="81"/>
            <rFont val="Tahoma"/>
            <family val="2"/>
          </rPr>
          <t xml:space="preserve">
</t>
        </r>
      </text>
    </comment>
    <comment ref="M17" authorId="0" shapeId="0" xr:uid="{00000000-0006-0000-0B00-00001B000000}">
      <text>
        <r>
          <rPr>
            <b/>
            <sz val="9"/>
            <color indexed="81"/>
            <rFont val="Tahoma"/>
            <family val="2"/>
          </rPr>
          <t>S: Sick</t>
        </r>
      </text>
    </comment>
    <comment ref="N17" authorId="0" shapeId="0" xr:uid="{00000000-0006-0000-0B00-00001C000000}">
      <text>
        <r>
          <rPr>
            <b/>
            <sz val="9"/>
            <color indexed="81"/>
            <rFont val="Tahoma"/>
            <family val="2"/>
          </rPr>
          <t>CI:</t>
        </r>
        <r>
          <rPr>
            <sz val="9"/>
            <color indexed="81"/>
            <rFont val="Tahoma"/>
            <family val="2"/>
          </rPr>
          <t xml:space="preserve"> Community Involvment
</t>
        </r>
      </text>
    </comment>
    <comment ref="O17" authorId="0" shapeId="0" xr:uid="{00000000-0006-0000-0B00-00001D000000}">
      <text>
        <r>
          <rPr>
            <b/>
            <sz val="9"/>
            <color indexed="81"/>
            <rFont val="Tahoma"/>
            <family val="2"/>
          </rPr>
          <t>BL: Bonus Leave</t>
        </r>
      </text>
    </comment>
    <comment ref="P17" authorId="0" shapeId="0" xr:uid="{00000000-0006-0000-0B00-00001E000000}">
      <text>
        <r>
          <rPr>
            <b/>
            <sz val="9"/>
            <color indexed="81"/>
            <rFont val="Tahoma"/>
            <family val="2"/>
          </rPr>
          <t>H: Holiday.
When the university is closed on a holiday, mark the hours here.</t>
        </r>
      </text>
    </comment>
    <comment ref="Q17" authorId="1" shapeId="0" xr:uid="{00A89A2C-BE39-4E62-AA23-B090F575E69D}">
      <text>
        <r>
          <rPr>
            <b/>
            <sz val="9"/>
            <color indexed="81"/>
            <rFont val="Tahoma"/>
            <family val="2"/>
          </rPr>
          <t>LW: LWOP
M: Military
CL: Civil Leave
AL: Annual Special Leave
SALB: Spec Annual Leav Bonus FY18-19
EC: Emergency Closure</t>
        </r>
      </text>
    </comment>
    <comment ref="T17" authorId="0" shapeId="0" xr:uid="{00000000-0006-0000-0B00-000020000000}">
      <text>
        <r>
          <rPr>
            <b/>
            <sz val="9"/>
            <color indexed="81"/>
            <rFont val="Tahoma"/>
            <family val="2"/>
          </rPr>
          <t>AM: Adverse Weather Makeup Hours
Indicate time worked that will be used to make up time taken off due to adverse weather.</t>
        </r>
      </text>
    </comment>
    <comment ref="U17" authorId="0" shapeId="0" xr:uid="{00000000-0006-0000-0B00-000021000000}">
      <text>
        <r>
          <rPr>
            <b/>
            <sz val="9"/>
            <color indexed="81"/>
            <rFont val="Tahoma"/>
            <family val="2"/>
          </rPr>
          <t>AP: Adverse Weather Time Not Worked</t>
        </r>
      </text>
    </comment>
    <comment ref="V17" authorId="0" shapeId="0" xr:uid="{00000000-0006-0000-0B00-000022000000}">
      <text>
        <r>
          <rPr>
            <b/>
            <sz val="9"/>
            <color indexed="81"/>
            <rFont val="Tahoma"/>
            <family val="2"/>
          </rPr>
          <t>AWLW: Adverse Weather Leave Without Pay</t>
        </r>
      </text>
    </comment>
    <comment ref="D29" authorId="0" shapeId="0" xr:uid="{00000000-0006-0000-0B00-000023000000}">
      <text>
        <r>
          <rPr>
            <b/>
            <sz val="9"/>
            <color indexed="81"/>
            <rFont val="Tahoma"/>
            <family val="2"/>
          </rPr>
          <t>SP: Shift Pay</t>
        </r>
      </text>
    </comment>
    <comment ref="E29" authorId="0" shapeId="0" xr:uid="{00000000-0006-0000-0B00-000024000000}">
      <text>
        <r>
          <rPr>
            <b/>
            <sz val="9"/>
            <color indexed="81"/>
            <rFont val="Tahoma"/>
            <family val="2"/>
          </rPr>
          <t>HP: Holiday Premium Pay</t>
        </r>
      </text>
    </comment>
    <comment ref="F29" authorId="0" shapeId="0" xr:uid="{00000000-0006-0000-0B00-000025000000}">
      <text>
        <r>
          <rPr>
            <b/>
            <sz val="9"/>
            <color indexed="81"/>
            <rFont val="Tahoma"/>
            <family val="2"/>
          </rPr>
          <t>OC: On Call Hours</t>
        </r>
      </text>
    </comment>
    <comment ref="G29" authorId="0" shapeId="0" xr:uid="{00000000-0006-0000-0B00-000026000000}">
      <text>
        <r>
          <rPr>
            <b/>
            <sz val="9"/>
            <color indexed="81"/>
            <rFont val="Tahoma"/>
            <family val="2"/>
          </rPr>
          <t>CB 1.5 : Call Back at Time and a Half (1.5)</t>
        </r>
      </text>
    </comment>
    <comment ref="H29" authorId="0" shapeId="0" xr:uid="{00000000-0006-0000-0B00-000027000000}">
      <text>
        <r>
          <rPr>
            <b/>
            <sz val="9"/>
            <color indexed="81"/>
            <rFont val="Tahoma"/>
            <family val="2"/>
          </rPr>
          <t>CB 1.0 : Call Back at Straight Time (1.0)</t>
        </r>
      </text>
    </comment>
    <comment ref="I29" authorId="0" shapeId="0" xr:uid="{00000000-0006-0000-0B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B00-000029000000}">
      <text>
        <r>
          <rPr>
            <b/>
            <sz val="9"/>
            <color indexed="81"/>
            <rFont val="Tahoma"/>
            <family val="2"/>
          </rPr>
          <t>O: Overtime Earned</t>
        </r>
      </text>
    </comment>
    <comment ref="K29" authorId="0" shapeId="0" xr:uid="{00000000-0006-0000-0B00-00002A000000}">
      <text>
        <r>
          <rPr>
            <b/>
            <sz val="9"/>
            <color indexed="81"/>
            <rFont val="Tahoma"/>
            <family val="2"/>
          </rPr>
          <t>CU:Comp Time Used</t>
        </r>
      </text>
    </comment>
    <comment ref="L29" authorId="1" shapeId="0" xr:uid="{00000000-0006-0000-0B00-00002B000000}">
      <text>
        <r>
          <rPr>
            <b/>
            <sz val="9"/>
            <color indexed="81"/>
            <rFont val="Tahoma"/>
            <family val="2"/>
          </rPr>
          <t xml:space="preserve">V: Vacation 
</t>
        </r>
        <r>
          <rPr>
            <sz val="9"/>
            <color indexed="81"/>
            <rFont val="Tahoma"/>
            <family val="2"/>
          </rPr>
          <t xml:space="preserve">
</t>
        </r>
      </text>
    </comment>
    <comment ref="M29" authorId="0" shapeId="0" xr:uid="{00000000-0006-0000-0B00-00002C000000}">
      <text>
        <r>
          <rPr>
            <b/>
            <sz val="9"/>
            <color indexed="81"/>
            <rFont val="Tahoma"/>
            <family val="2"/>
          </rPr>
          <t>S: Sick</t>
        </r>
      </text>
    </comment>
    <comment ref="N29" authorId="0" shapeId="0" xr:uid="{00000000-0006-0000-0B00-00002D000000}">
      <text>
        <r>
          <rPr>
            <b/>
            <sz val="9"/>
            <color indexed="81"/>
            <rFont val="Tahoma"/>
            <family val="2"/>
          </rPr>
          <t>CI:</t>
        </r>
        <r>
          <rPr>
            <sz val="9"/>
            <color indexed="81"/>
            <rFont val="Tahoma"/>
            <family val="2"/>
          </rPr>
          <t xml:space="preserve"> Community Involvment
</t>
        </r>
      </text>
    </comment>
    <comment ref="O29" authorId="0" shapeId="0" xr:uid="{00000000-0006-0000-0B00-00002E000000}">
      <text>
        <r>
          <rPr>
            <b/>
            <sz val="9"/>
            <color indexed="81"/>
            <rFont val="Tahoma"/>
            <family val="2"/>
          </rPr>
          <t>BL: Bonus Leave</t>
        </r>
      </text>
    </comment>
    <comment ref="P29" authorId="0" shapeId="0" xr:uid="{00000000-0006-0000-0B00-00002F000000}">
      <text>
        <r>
          <rPr>
            <b/>
            <sz val="9"/>
            <color indexed="81"/>
            <rFont val="Tahoma"/>
            <family val="2"/>
          </rPr>
          <t>H: Holiday.
When the university is closed on a holiday, mark the hours here.</t>
        </r>
      </text>
    </comment>
    <comment ref="Q29" authorId="1" shapeId="0" xr:uid="{98BCB8CF-27B8-4F1D-8B49-002BA84577E8}">
      <text>
        <r>
          <rPr>
            <b/>
            <sz val="9"/>
            <color indexed="81"/>
            <rFont val="Tahoma"/>
            <family val="2"/>
          </rPr>
          <t>LW: LWOP
M: Military
CL: Civil Leave
AL: Annual Special Leave
SALB: Spec Annual Leav Bonus FY18-19
EC: Emergency Closure</t>
        </r>
      </text>
    </comment>
    <comment ref="T29" authorId="0" shapeId="0" xr:uid="{00000000-0006-0000-0B00-000031000000}">
      <text>
        <r>
          <rPr>
            <b/>
            <sz val="9"/>
            <color indexed="81"/>
            <rFont val="Tahoma"/>
            <family val="2"/>
          </rPr>
          <t>AM: Adverse Weather Makeup Hours
Indicate time worked that will be used to make up time taken off due to adverse weather.</t>
        </r>
      </text>
    </comment>
    <comment ref="U29" authorId="0" shapeId="0" xr:uid="{00000000-0006-0000-0B00-000032000000}">
      <text>
        <r>
          <rPr>
            <b/>
            <sz val="9"/>
            <color indexed="81"/>
            <rFont val="Tahoma"/>
            <family val="2"/>
          </rPr>
          <t>AP: Adverse Weather Time Not Worked</t>
        </r>
      </text>
    </comment>
    <comment ref="V29" authorId="0" shapeId="0" xr:uid="{00000000-0006-0000-0B00-000033000000}">
      <text>
        <r>
          <rPr>
            <b/>
            <sz val="9"/>
            <color indexed="81"/>
            <rFont val="Tahoma"/>
            <family val="2"/>
          </rPr>
          <t>AWLW: Adverse Weather Leave Without Pay</t>
        </r>
      </text>
    </comment>
    <comment ref="D41" authorId="0" shapeId="0" xr:uid="{00000000-0006-0000-0B00-000034000000}">
      <text>
        <r>
          <rPr>
            <b/>
            <sz val="9"/>
            <color indexed="81"/>
            <rFont val="Tahoma"/>
            <family val="2"/>
          </rPr>
          <t>SP: Shift Pay</t>
        </r>
      </text>
    </comment>
    <comment ref="E41" authorId="0" shapeId="0" xr:uid="{00000000-0006-0000-0B00-000035000000}">
      <text>
        <r>
          <rPr>
            <b/>
            <sz val="9"/>
            <color indexed="81"/>
            <rFont val="Tahoma"/>
            <family val="2"/>
          </rPr>
          <t>HP: Holiday Premium Pay</t>
        </r>
      </text>
    </comment>
    <comment ref="F41" authorId="0" shapeId="0" xr:uid="{00000000-0006-0000-0B00-000036000000}">
      <text>
        <r>
          <rPr>
            <b/>
            <sz val="9"/>
            <color indexed="81"/>
            <rFont val="Tahoma"/>
            <family val="2"/>
          </rPr>
          <t>OC: On Call Hours</t>
        </r>
      </text>
    </comment>
    <comment ref="G41" authorId="0" shapeId="0" xr:uid="{00000000-0006-0000-0B00-000037000000}">
      <text>
        <r>
          <rPr>
            <b/>
            <sz val="9"/>
            <color indexed="81"/>
            <rFont val="Tahoma"/>
            <family val="2"/>
          </rPr>
          <t>CB 1.5 : Call Back at Time and a Half (1.5)</t>
        </r>
      </text>
    </comment>
    <comment ref="H41" authorId="0" shapeId="0" xr:uid="{00000000-0006-0000-0B00-000038000000}">
      <text>
        <r>
          <rPr>
            <b/>
            <sz val="9"/>
            <color indexed="81"/>
            <rFont val="Tahoma"/>
            <family val="2"/>
          </rPr>
          <t>CB 1.0 : Call Back at Straight Time (1.0)</t>
        </r>
      </text>
    </comment>
    <comment ref="I41" authorId="0" shapeId="0" xr:uid="{00000000-0006-0000-0B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B00-00003A000000}">
      <text>
        <r>
          <rPr>
            <b/>
            <sz val="9"/>
            <color indexed="81"/>
            <rFont val="Tahoma"/>
            <family val="2"/>
          </rPr>
          <t>O: Overtime Earned</t>
        </r>
      </text>
    </comment>
    <comment ref="K41" authorId="0" shapeId="0" xr:uid="{00000000-0006-0000-0B00-00003B000000}">
      <text>
        <r>
          <rPr>
            <b/>
            <sz val="9"/>
            <color indexed="81"/>
            <rFont val="Tahoma"/>
            <family val="2"/>
          </rPr>
          <t>CU:Comp Time Used</t>
        </r>
      </text>
    </comment>
    <comment ref="L41" authorId="1" shapeId="0" xr:uid="{00000000-0006-0000-0B00-00003C000000}">
      <text>
        <r>
          <rPr>
            <b/>
            <sz val="9"/>
            <color indexed="81"/>
            <rFont val="Tahoma"/>
            <family val="2"/>
          </rPr>
          <t xml:space="preserve">V: Vacation 
</t>
        </r>
        <r>
          <rPr>
            <sz val="9"/>
            <color indexed="81"/>
            <rFont val="Tahoma"/>
            <family val="2"/>
          </rPr>
          <t xml:space="preserve">
</t>
        </r>
      </text>
    </comment>
    <comment ref="M41" authorId="0" shapeId="0" xr:uid="{00000000-0006-0000-0B00-00003D000000}">
      <text>
        <r>
          <rPr>
            <b/>
            <sz val="9"/>
            <color indexed="81"/>
            <rFont val="Tahoma"/>
            <family val="2"/>
          </rPr>
          <t>S: Sick</t>
        </r>
      </text>
    </comment>
    <comment ref="N41" authorId="0" shapeId="0" xr:uid="{00000000-0006-0000-0B00-00003E000000}">
      <text>
        <r>
          <rPr>
            <b/>
            <sz val="9"/>
            <color indexed="81"/>
            <rFont val="Tahoma"/>
            <family val="2"/>
          </rPr>
          <t>CI:</t>
        </r>
        <r>
          <rPr>
            <sz val="9"/>
            <color indexed="81"/>
            <rFont val="Tahoma"/>
            <family val="2"/>
          </rPr>
          <t xml:space="preserve"> Community Involvment
</t>
        </r>
      </text>
    </comment>
    <comment ref="O41" authorId="0" shapeId="0" xr:uid="{00000000-0006-0000-0B00-00003F000000}">
      <text>
        <r>
          <rPr>
            <b/>
            <sz val="9"/>
            <color indexed="81"/>
            <rFont val="Tahoma"/>
            <family val="2"/>
          </rPr>
          <t>BL: Bonus Leave</t>
        </r>
      </text>
    </comment>
    <comment ref="P41" authorId="0" shapeId="0" xr:uid="{00000000-0006-0000-0B00-000040000000}">
      <text>
        <r>
          <rPr>
            <b/>
            <sz val="9"/>
            <color indexed="81"/>
            <rFont val="Tahoma"/>
            <family val="2"/>
          </rPr>
          <t>H: Holiday.
When the university is closed on a holiday, mark the hours here.</t>
        </r>
      </text>
    </comment>
    <comment ref="Q41" authorId="1" shapeId="0" xr:uid="{91DD3777-F53A-48DE-AA1C-448152B93643}">
      <text>
        <r>
          <rPr>
            <b/>
            <sz val="9"/>
            <color indexed="81"/>
            <rFont val="Tahoma"/>
            <family val="2"/>
          </rPr>
          <t>LW: LWOP
M: Military
CL: Civil Leave
AL: Annual Special Leave
SALB: Spec Annual Leav Bonus FY18-19
EC: Emergency Closure</t>
        </r>
      </text>
    </comment>
    <comment ref="T41" authorId="0" shapeId="0" xr:uid="{00000000-0006-0000-0B00-000042000000}">
      <text>
        <r>
          <rPr>
            <b/>
            <sz val="9"/>
            <color indexed="81"/>
            <rFont val="Tahoma"/>
            <family val="2"/>
          </rPr>
          <t>AM: Adverse Weather Makeup Hours
Indicate time worked that will be used to make up time taken off due to adverse weather.</t>
        </r>
      </text>
    </comment>
    <comment ref="U41" authorId="0" shapeId="0" xr:uid="{00000000-0006-0000-0B00-000043000000}">
      <text>
        <r>
          <rPr>
            <b/>
            <sz val="9"/>
            <color indexed="81"/>
            <rFont val="Tahoma"/>
            <family val="2"/>
          </rPr>
          <t>AP: Adverse Weather Time Not Worked</t>
        </r>
      </text>
    </comment>
    <comment ref="V41" authorId="0" shapeId="0" xr:uid="{00000000-0006-0000-0B00-000044000000}">
      <text>
        <r>
          <rPr>
            <b/>
            <sz val="9"/>
            <color indexed="81"/>
            <rFont val="Tahoma"/>
            <family val="2"/>
          </rPr>
          <t>AWLW: Adverse Weather Leave Without Pay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C00-000001000000}">
      <text>
        <r>
          <rPr>
            <b/>
            <sz val="9"/>
            <color indexed="81"/>
            <rFont val="Tahoma"/>
            <family val="2"/>
          </rPr>
          <t>SP: Shift Pay</t>
        </r>
      </text>
    </comment>
    <comment ref="E5" authorId="0" shapeId="0" xr:uid="{00000000-0006-0000-0C00-000002000000}">
      <text>
        <r>
          <rPr>
            <b/>
            <sz val="9"/>
            <color indexed="81"/>
            <rFont val="Tahoma"/>
            <family val="2"/>
          </rPr>
          <t>HP: Holiday Premium Pay</t>
        </r>
      </text>
    </comment>
    <comment ref="F5" authorId="0" shapeId="0" xr:uid="{00000000-0006-0000-0C00-000003000000}">
      <text>
        <r>
          <rPr>
            <b/>
            <sz val="9"/>
            <color indexed="81"/>
            <rFont val="Tahoma"/>
            <family val="2"/>
          </rPr>
          <t>OC: On Call Hours</t>
        </r>
      </text>
    </comment>
    <comment ref="G5" authorId="0" shapeId="0" xr:uid="{00000000-0006-0000-0C00-000004000000}">
      <text>
        <r>
          <rPr>
            <b/>
            <sz val="9"/>
            <color indexed="81"/>
            <rFont val="Tahoma"/>
            <family val="2"/>
          </rPr>
          <t>CB 1.5 : Call Back at Time and a Half (1.5)</t>
        </r>
      </text>
    </comment>
    <comment ref="H5" authorId="0" shapeId="0" xr:uid="{00000000-0006-0000-0C00-000005000000}">
      <text>
        <r>
          <rPr>
            <b/>
            <sz val="9"/>
            <color indexed="81"/>
            <rFont val="Tahoma"/>
            <family val="2"/>
          </rPr>
          <t>CB 1.0 : Call Back at Straight Time (1.0)</t>
        </r>
      </text>
    </comment>
    <comment ref="I5" authorId="0" shapeId="0" xr:uid="{00000000-0006-0000-0C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C00-000007000000}">
      <text>
        <r>
          <rPr>
            <b/>
            <sz val="9"/>
            <color indexed="81"/>
            <rFont val="Tahoma"/>
            <family val="2"/>
          </rPr>
          <t>O: Overtime Earned</t>
        </r>
      </text>
    </comment>
    <comment ref="K5" authorId="0" shapeId="0" xr:uid="{00000000-0006-0000-0C00-000008000000}">
      <text>
        <r>
          <rPr>
            <b/>
            <sz val="9"/>
            <color indexed="81"/>
            <rFont val="Tahoma"/>
            <family val="2"/>
          </rPr>
          <t>CU:Comp Time Used</t>
        </r>
      </text>
    </comment>
    <comment ref="L5" authorId="1" shapeId="0" xr:uid="{00000000-0006-0000-0C00-000009000000}">
      <text>
        <r>
          <rPr>
            <b/>
            <sz val="9"/>
            <color indexed="81"/>
            <rFont val="Tahoma"/>
            <family val="2"/>
          </rPr>
          <t xml:space="preserve">V: Vacation 
</t>
        </r>
        <r>
          <rPr>
            <sz val="9"/>
            <color indexed="81"/>
            <rFont val="Tahoma"/>
            <family val="2"/>
          </rPr>
          <t xml:space="preserve">
</t>
        </r>
      </text>
    </comment>
    <comment ref="M5" authorId="0" shapeId="0" xr:uid="{00000000-0006-0000-0C00-00000A000000}">
      <text>
        <r>
          <rPr>
            <b/>
            <sz val="9"/>
            <color indexed="81"/>
            <rFont val="Tahoma"/>
            <family val="2"/>
          </rPr>
          <t>S: Sick</t>
        </r>
      </text>
    </comment>
    <comment ref="N5" authorId="0" shapeId="0" xr:uid="{00000000-0006-0000-0C00-00000B000000}">
      <text>
        <r>
          <rPr>
            <b/>
            <sz val="9"/>
            <color indexed="81"/>
            <rFont val="Tahoma"/>
            <family val="2"/>
          </rPr>
          <t>CI:</t>
        </r>
        <r>
          <rPr>
            <sz val="9"/>
            <color indexed="81"/>
            <rFont val="Tahoma"/>
            <family val="2"/>
          </rPr>
          <t xml:space="preserve"> Community Involvment
</t>
        </r>
      </text>
    </comment>
    <comment ref="O5" authorId="0" shapeId="0" xr:uid="{00000000-0006-0000-0C00-00000C000000}">
      <text>
        <r>
          <rPr>
            <b/>
            <sz val="9"/>
            <color indexed="81"/>
            <rFont val="Tahoma"/>
            <family val="2"/>
          </rPr>
          <t>BL: Bonus Leave</t>
        </r>
      </text>
    </comment>
    <comment ref="P5" authorId="0" shapeId="0" xr:uid="{00000000-0006-0000-0C00-00000D000000}">
      <text>
        <r>
          <rPr>
            <b/>
            <sz val="9"/>
            <color indexed="81"/>
            <rFont val="Tahoma"/>
            <family val="2"/>
          </rPr>
          <t>H: Holiday.
When the university is closed on a holiday, mark the hours here.</t>
        </r>
      </text>
    </comment>
    <comment ref="Q5" authorId="1" shapeId="0" xr:uid="{968E16DD-689B-4FD5-B811-7BB3FFC5F6C8}">
      <text>
        <r>
          <rPr>
            <b/>
            <sz val="9"/>
            <color indexed="81"/>
            <rFont val="Tahoma"/>
            <family val="2"/>
          </rPr>
          <t>LW: LWOP
M: Military
CL: Civil Leave
AL: Annual Special Leave
SALB: Spec Annual Leav Bonus FY18-19
EC: Emergency Closure</t>
        </r>
      </text>
    </comment>
    <comment ref="T5" authorId="0" shapeId="0" xr:uid="{00000000-0006-0000-0C00-00000F000000}">
      <text>
        <r>
          <rPr>
            <b/>
            <sz val="9"/>
            <color indexed="81"/>
            <rFont val="Tahoma"/>
            <family val="2"/>
          </rPr>
          <t>AM: Adverse Weather Makeup Hours
Indicate time worked that will be used to make up time taken off due to adverse weather.</t>
        </r>
      </text>
    </comment>
    <comment ref="U5" authorId="0" shapeId="0" xr:uid="{00000000-0006-0000-0C00-000010000000}">
      <text>
        <r>
          <rPr>
            <b/>
            <sz val="9"/>
            <color indexed="81"/>
            <rFont val="Tahoma"/>
            <family val="2"/>
          </rPr>
          <t>AP: Adverse Weather Time Not Worked</t>
        </r>
      </text>
    </comment>
    <comment ref="V5" authorId="0" shapeId="0" xr:uid="{00000000-0006-0000-0C00-000011000000}">
      <text>
        <r>
          <rPr>
            <b/>
            <sz val="9"/>
            <color indexed="81"/>
            <rFont val="Tahoma"/>
            <family val="2"/>
          </rPr>
          <t>AWLW: Adverse Weather Leave Without Pay</t>
        </r>
      </text>
    </comment>
    <comment ref="D17" authorId="0" shapeId="0" xr:uid="{00000000-0006-0000-0C00-000012000000}">
      <text>
        <r>
          <rPr>
            <b/>
            <sz val="9"/>
            <color indexed="81"/>
            <rFont val="Tahoma"/>
            <family val="2"/>
          </rPr>
          <t>SP: Shift Pay</t>
        </r>
      </text>
    </comment>
    <comment ref="E17" authorId="0" shapeId="0" xr:uid="{00000000-0006-0000-0C00-000013000000}">
      <text>
        <r>
          <rPr>
            <b/>
            <sz val="9"/>
            <color indexed="81"/>
            <rFont val="Tahoma"/>
            <family val="2"/>
          </rPr>
          <t>HP: Holiday Premium Pay</t>
        </r>
      </text>
    </comment>
    <comment ref="F17" authorId="0" shapeId="0" xr:uid="{00000000-0006-0000-0C00-000014000000}">
      <text>
        <r>
          <rPr>
            <b/>
            <sz val="9"/>
            <color indexed="81"/>
            <rFont val="Tahoma"/>
            <family val="2"/>
          </rPr>
          <t>OC: On Call Hours</t>
        </r>
      </text>
    </comment>
    <comment ref="G17" authorId="0" shapeId="0" xr:uid="{00000000-0006-0000-0C00-000015000000}">
      <text>
        <r>
          <rPr>
            <b/>
            <sz val="9"/>
            <color indexed="81"/>
            <rFont val="Tahoma"/>
            <family val="2"/>
          </rPr>
          <t>CB 1.5 : Call Back at Time and a Half (1.5)</t>
        </r>
      </text>
    </comment>
    <comment ref="H17" authorId="0" shapeId="0" xr:uid="{00000000-0006-0000-0C00-000016000000}">
      <text>
        <r>
          <rPr>
            <b/>
            <sz val="9"/>
            <color indexed="81"/>
            <rFont val="Tahoma"/>
            <family val="2"/>
          </rPr>
          <t>CB 1.0 : Call Back at Straight Time (1.0)</t>
        </r>
      </text>
    </comment>
    <comment ref="I17" authorId="0" shapeId="0" xr:uid="{00000000-0006-0000-0C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C00-000018000000}">
      <text>
        <r>
          <rPr>
            <b/>
            <sz val="9"/>
            <color indexed="81"/>
            <rFont val="Tahoma"/>
            <family val="2"/>
          </rPr>
          <t>O: Overtime Earned</t>
        </r>
      </text>
    </comment>
    <comment ref="K17" authorId="0" shapeId="0" xr:uid="{00000000-0006-0000-0C00-000019000000}">
      <text>
        <r>
          <rPr>
            <b/>
            <sz val="9"/>
            <color indexed="81"/>
            <rFont val="Tahoma"/>
            <family val="2"/>
          </rPr>
          <t>CU:Comp Time Used</t>
        </r>
      </text>
    </comment>
    <comment ref="L17" authorId="1" shapeId="0" xr:uid="{00000000-0006-0000-0C00-00001A000000}">
      <text>
        <r>
          <rPr>
            <b/>
            <sz val="9"/>
            <color indexed="81"/>
            <rFont val="Tahoma"/>
            <family val="2"/>
          </rPr>
          <t xml:space="preserve">V: Vacation 
</t>
        </r>
        <r>
          <rPr>
            <sz val="9"/>
            <color indexed="81"/>
            <rFont val="Tahoma"/>
            <family val="2"/>
          </rPr>
          <t xml:space="preserve">
</t>
        </r>
      </text>
    </comment>
    <comment ref="M17" authorId="0" shapeId="0" xr:uid="{00000000-0006-0000-0C00-00001B000000}">
      <text>
        <r>
          <rPr>
            <b/>
            <sz val="9"/>
            <color indexed="81"/>
            <rFont val="Tahoma"/>
            <family val="2"/>
          </rPr>
          <t>S: Sick</t>
        </r>
      </text>
    </comment>
    <comment ref="N17" authorId="0" shapeId="0" xr:uid="{00000000-0006-0000-0C00-00001C000000}">
      <text>
        <r>
          <rPr>
            <b/>
            <sz val="9"/>
            <color indexed="81"/>
            <rFont val="Tahoma"/>
            <family val="2"/>
          </rPr>
          <t>CI:</t>
        </r>
        <r>
          <rPr>
            <sz val="9"/>
            <color indexed="81"/>
            <rFont val="Tahoma"/>
            <family val="2"/>
          </rPr>
          <t xml:space="preserve"> Community Involvment
</t>
        </r>
      </text>
    </comment>
    <comment ref="O17" authorId="0" shapeId="0" xr:uid="{00000000-0006-0000-0C00-00001D000000}">
      <text>
        <r>
          <rPr>
            <b/>
            <sz val="9"/>
            <color indexed="81"/>
            <rFont val="Tahoma"/>
            <family val="2"/>
          </rPr>
          <t>BL: Bonus Leave</t>
        </r>
      </text>
    </comment>
    <comment ref="P17" authorId="0" shapeId="0" xr:uid="{00000000-0006-0000-0C00-00001E000000}">
      <text>
        <r>
          <rPr>
            <b/>
            <sz val="9"/>
            <color indexed="81"/>
            <rFont val="Tahoma"/>
            <family val="2"/>
          </rPr>
          <t>H: Holiday.
When the university is closed on a holiday, mark the hours here.</t>
        </r>
      </text>
    </comment>
    <comment ref="Q17" authorId="1" shapeId="0" xr:uid="{1BCB1106-A75C-413C-8502-E23EEAA8B101}">
      <text>
        <r>
          <rPr>
            <b/>
            <sz val="9"/>
            <color indexed="81"/>
            <rFont val="Tahoma"/>
            <family val="2"/>
          </rPr>
          <t>LW: LWOP
M: Military
CL: Civil Leave
AL: Annual Special Leave
SALB: Spec Annual Leav Bonus FY18-19
EC: Emergency Closure</t>
        </r>
      </text>
    </comment>
    <comment ref="T17" authorId="0" shapeId="0" xr:uid="{00000000-0006-0000-0C00-000020000000}">
      <text>
        <r>
          <rPr>
            <b/>
            <sz val="9"/>
            <color indexed="81"/>
            <rFont val="Tahoma"/>
            <family val="2"/>
          </rPr>
          <t>AM: Adverse Weather Makeup Hours
Indicate time worked that will be used to make up time taken off due to adverse weather.</t>
        </r>
      </text>
    </comment>
    <comment ref="U17" authorId="0" shapeId="0" xr:uid="{00000000-0006-0000-0C00-000021000000}">
      <text>
        <r>
          <rPr>
            <b/>
            <sz val="9"/>
            <color indexed="81"/>
            <rFont val="Tahoma"/>
            <family val="2"/>
          </rPr>
          <t>AP: Adverse Weather Time Not Worked</t>
        </r>
      </text>
    </comment>
    <comment ref="V17" authorId="0" shapeId="0" xr:uid="{00000000-0006-0000-0C00-000022000000}">
      <text>
        <r>
          <rPr>
            <b/>
            <sz val="9"/>
            <color indexed="81"/>
            <rFont val="Tahoma"/>
            <family val="2"/>
          </rPr>
          <t>AWLW: Adverse Weather Leave Without Pay</t>
        </r>
      </text>
    </comment>
    <comment ref="D29" authorId="0" shapeId="0" xr:uid="{00000000-0006-0000-0C00-000023000000}">
      <text>
        <r>
          <rPr>
            <b/>
            <sz val="9"/>
            <color indexed="81"/>
            <rFont val="Tahoma"/>
            <family val="2"/>
          </rPr>
          <t>SP: Shift Pay</t>
        </r>
      </text>
    </comment>
    <comment ref="E29" authorId="0" shapeId="0" xr:uid="{00000000-0006-0000-0C00-000024000000}">
      <text>
        <r>
          <rPr>
            <b/>
            <sz val="9"/>
            <color indexed="81"/>
            <rFont val="Tahoma"/>
            <family val="2"/>
          </rPr>
          <t>HP: Holiday Premium Pay</t>
        </r>
      </text>
    </comment>
    <comment ref="F29" authorId="0" shapeId="0" xr:uid="{00000000-0006-0000-0C00-000025000000}">
      <text>
        <r>
          <rPr>
            <b/>
            <sz val="9"/>
            <color indexed="81"/>
            <rFont val="Tahoma"/>
            <family val="2"/>
          </rPr>
          <t>OC: On Call Hours</t>
        </r>
      </text>
    </comment>
    <comment ref="G29" authorId="0" shapeId="0" xr:uid="{00000000-0006-0000-0C00-000026000000}">
      <text>
        <r>
          <rPr>
            <b/>
            <sz val="9"/>
            <color indexed="81"/>
            <rFont val="Tahoma"/>
            <family val="2"/>
          </rPr>
          <t>CB 1.5 : Call Back at Time and a Half (1.5)</t>
        </r>
      </text>
    </comment>
    <comment ref="H29" authorId="0" shapeId="0" xr:uid="{00000000-0006-0000-0C00-000027000000}">
      <text>
        <r>
          <rPr>
            <b/>
            <sz val="9"/>
            <color indexed="81"/>
            <rFont val="Tahoma"/>
            <family val="2"/>
          </rPr>
          <t>CB 1.0 : Call Back at Straight Time (1.0)</t>
        </r>
      </text>
    </comment>
    <comment ref="I29" authorId="0" shapeId="0" xr:uid="{00000000-0006-0000-0C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C00-000029000000}">
      <text>
        <r>
          <rPr>
            <b/>
            <sz val="9"/>
            <color indexed="81"/>
            <rFont val="Tahoma"/>
            <family val="2"/>
          </rPr>
          <t>O: Overtime Earned</t>
        </r>
      </text>
    </comment>
    <comment ref="K29" authorId="0" shapeId="0" xr:uid="{00000000-0006-0000-0C00-00002A000000}">
      <text>
        <r>
          <rPr>
            <b/>
            <sz val="9"/>
            <color indexed="81"/>
            <rFont val="Tahoma"/>
            <family val="2"/>
          </rPr>
          <t>CU:Comp Time Used</t>
        </r>
      </text>
    </comment>
    <comment ref="L29" authorId="1" shapeId="0" xr:uid="{00000000-0006-0000-0C00-00002B000000}">
      <text>
        <r>
          <rPr>
            <b/>
            <sz val="9"/>
            <color indexed="81"/>
            <rFont val="Tahoma"/>
            <family val="2"/>
          </rPr>
          <t xml:space="preserve">V: Vacation 
</t>
        </r>
        <r>
          <rPr>
            <sz val="9"/>
            <color indexed="81"/>
            <rFont val="Tahoma"/>
            <family val="2"/>
          </rPr>
          <t xml:space="preserve">
</t>
        </r>
      </text>
    </comment>
    <comment ref="M29" authorId="0" shapeId="0" xr:uid="{00000000-0006-0000-0C00-00002C000000}">
      <text>
        <r>
          <rPr>
            <b/>
            <sz val="9"/>
            <color indexed="81"/>
            <rFont val="Tahoma"/>
            <family val="2"/>
          </rPr>
          <t>S: Sick</t>
        </r>
      </text>
    </comment>
    <comment ref="N29" authorId="0" shapeId="0" xr:uid="{00000000-0006-0000-0C00-00002D000000}">
      <text>
        <r>
          <rPr>
            <b/>
            <sz val="9"/>
            <color indexed="81"/>
            <rFont val="Tahoma"/>
            <family val="2"/>
          </rPr>
          <t>CI:</t>
        </r>
        <r>
          <rPr>
            <sz val="9"/>
            <color indexed="81"/>
            <rFont val="Tahoma"/>
            <family val="2"/>
          </rPr>
          <t xml:space="preserve"> Community Involvment
</t>
        </r>
      </text>
    </comment>
    <comment ref="O29" authorId="0" shapeId="0" xr:uid="{00000000-0006-0000-0C00-00002E000000}">
      <text>
        <r>
          <rPr>
            <b/>
            <sz val="9"/>
            <color indexed="81"/>
            <rFont val="Tahoma"/>
            <family val="2"/>
          </rPr>
          <t>BL: Bonus Leave</t>
        </r>
      </text>
    </comment>
    <comment ref="P29" authorId="0" shapeId="0" xr:uid="{00000000-0006-0000-0C00-00002F000000}">
      <text>
        <r>
          <rPr>
            <b/>
            <sz val="9"/>
            <color indexed="81"/>
            <rFont val="Tahoma"/>
            <family val="2"/>
          </rPr>
          <t>H: Holiday.
When the university is closed on a holiday, mark the hours here.</t>
        </r>
      </text>
    </comment>
    <comment ref="Q29" authorId="1" shapeId="0" xr:uid="{27C4F9AC-F760-4E72-8223-558600C61E2D}">
      <text>
        <r>
          <rPr>
            <b/>
            <sz val="9"/>
            <color indexed="81"/>
            <rFont val="Tahoma"/>
            <family val="2"/>
          </rPr>
          <t>LW: LWOP
M: Military
CL: Civil Leave
AL: Annual Special Leave
SALB: Spec Annual Leav Bonus FY18-19
EC: Emergency Closure</t>
        </r>
      </text>
    </comment>
    <comment ref="T29" authorId="0" shapeId="0" xr:uid="{00000000-0006-0000-0C00-000031000000}">
      <text>
        <r>
          <rPr>
            <b/>
            <sz val="9"/>
            <color indexed="81"/>
            <rFont val="Tahoma"/>
            <family val="2"/>
          </rPr>
          <t>AM: Adverse Weather Makeup Hours
Indicate time worked that will be used to make up time taken off due to adverse weather.</t>
        </r>
      </text>
    </comment>
    <comment ref="U29" authorId="0" shapeId="0" xr:uid="{00000000-0006-0000-0C00-000032000000}">
      <text>
        <r>
          <rPr>
            <b/>
            <sz val="9"/>
            <color indexed="81"/>
            <rFont val="Tahoma"/>
            <family val="2"/>
          </rPr>
          <t>AP: Adverse Weather Time Not Worked</t>
        </r>
      </text>
    </comment>
    <comment ref="V29" authorId="0" shapeId="0" xr:uid="{00000000-0006-0000-0C00-000033000000}">
      <text>
        <r>
          <rPr>
            <b/>
            <sz val="9"/>
            <color indexed="81"/>
            <rFont val="Tahoma"/>
            <family val="2"/>
          </rPr>
          <t>AWLW: Adverse Weather Leave Without Pay</t>
        </r>
      </text>
    </comment>
    <comment ref="D41" authorId="0" shapeId="0" xr:uid="{00000000-0006-0000-0C00-000034000000}">
      <text>
        <r>
          <rPr>
            <b/>
            <sz val="9"/>
            <color indexed="81"/>
            <rFont val="Tahoma"/>
            <family val="2"/>
          </rPr>
          <t>SP: Shift Pay</t>
        </r>
      </text>
    </comment>
    <comment ref="E41" authorId="0" shapeId="0" xr:uid="{00000000-0006-0000-0C00-000035000000}">
      <text>
        <r>
          <rPr>
            <b/>
            <sz val="9"/>
            <color indexed="81"/>
            <rFont val="Tahoma"/>
            <family val="2"/>
          </rPr>
          <t>HP: Holiday Premium Pay</t>
        </r>
      </text>
    </comment>
    <comment ref="F41" authorId="0" shapeId="0" xr:uid="{00000000-0006-0000-0C00-000036000000}">
      <text>
        <r>
          <rPr>
            <b/>
            <sz val="9"/>
            <color indexed="81"/>
            <rFont val="Tahoma"/>
            <family val="2"/>
          </rPr>
          <t>OC: On Call Hours</t>
        </r>
      </text>
    </comment>
    <comment ref="G41" authorId="0" shapeId="0" xr:uid="{00000000-0006-0000-0C00-000037000000}">
      <text>
        <r>
          <rPr>
            <b/>
            <sz val="9"/>
            <color indexed="81"/>
            <rFont val="Tahoma"/>
            <family val="2"/>
          </rPr>
          <t>CB 1.5 : Call Back at Time and a Half (1.5)</t>
        </r>
      </text>
    </comment>
    <comment ref="H41" authorId="0" shapeId="0" xr:uid="{00000000-0006-0000-0C00-000038000000}">
      <text>
        <r>
          <rPr>
            <b/>
            <sz val="9"/>
            <color indexed="81"/>
            <rFont val="Tahoma"/>
            <family val="2"/>
          </rPr>
          <t>CB 1.0 : Call Back at Straight Time (1.0)</t>
        </r>
      </text>
    </comment>
    <comment ref="I41" authorId="0" shapeId="0" xr:uid="{00000000-0006-0000-0C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C00-00003A000000}">
      <text>
        <r>
          <rPr>
            <b/>
            <sz val="9"/>
            <color indexed="81"/>
            <rFont val="Tahoma"/>
            <family val="2"/>
          </rPr>
          <t>O: Overtime Earned</t>
        </r>
      </text>
    </comment>
    <comment ref="K41" authorId="0" shapeId="0" xr:uid="{00000000-0006-0000-0C00-00003B000000}">
      <text>
        <r>
          <rPr>
            <b/>
            <sz val="9"/>
            <color indexed="81"/>
            <rFont val="Tahoma"/>
            <family val="2"/>
          </rPr>
          <t>CU:Comp Time Used</t>
        </r>
      </text>
    </comment>
    <comment ref="L41" authorId="1" shapeId="0" xr:uid="{00000000-0006-0000-0C00-00003C000000}">
      <text>
        <r>
          <rPr>
            <b/>
            <sz val="9"/>
            <color indexed="81"/>
            <rFont val="Tahoma"/>
            <family val="2"/>
          </rPr>
          <t xml:space="preserve">V: Vacation 
</t>
        </r>
        <r>
          <rPr>
            <sz val="9"/>
            <color indexed="81"/>
            <rFont val="Tahoma"/>
            <family val="2"/>
          </rPr>
          <t xml:space="preserve">
</t>
        </r>
      </text>
    </comment>
    <comment ref="M41" authorId="0" shapeId="0" xr:uid="{00000000-0006-0000-0C00-00003D000000}">
      <text>
        <r>
          <rPr>
            <b/>
            <sz val="9"/>
            <color indexed="81"/>
            <rFont val="Tahoma"/>
            <family val="2"/>
          </rPr>
          <t>S: Sick</t>
        </r>
      </text>
    </comment>
    <comment ref="N41" authorId="0" shapeId="0" xr:uid="{00000000-0006-0000-0C00-00003E000000}">
      <text>
        <r>
          <rPr>
            <b/>
            <sz val="9"/>
            <color indexed="81"/>
            <rFont val="Tahoma"/>
            <family val="2"/>
          </rPr>
          <t>CI:</t>
        </r>
        <r>
          <rPr>
            <sz val="9"/>
            <color indexed="81"/>
            <rFont val="Tahoma"/>
            <family val="2"/>
          </rPr>
          <t xml:space="preserve"> Community Involvment
</t>
        </r>
      </text>
    </comment>
    <comment ref="O41" authorId="0" shapeId="0" xr:uid="{00000000-0006-0000-0C00-00003F000000}">
      <text>
        <r>
          <rPr>
            <b/>
            <sz val="9"/>
            <color indexed="81"/>
            <rFont val="Tahoma"/>
            <family val="2"/>
          </rPr>
          <t>BL: Bonus Leave</t>
        </r>
      </text>
    </comment>
    <comment ref="P41" authorId="0" shapeId="0" xr:uid="{00000000-0006-0000-0C00-000040000000}">
      <text>
        <r>
          <rPr>
            <b/>
            <sz val="9"/>
            <color indexed="81"/>
            <rFont val="Tahoma"/>
            <family val="2"/>
          </rPr>
          <t>H: Holiday.
When the university is closed on a holiday, mark the hours here.</t>
        </r>
      </text>
    </comment>
    <comment ref="Q41" authorId="1" shapeId="0" xr:uid="{D186D6E0-CF3E-45C4-98B6-478423D37296}">
      <text>
        <r>
          <rPr>
            <b/>
            <sz val="9"/>
            <color indexed="81"/>
            <rFont val="Tahoma"/>
            <family val="2"/>
          </rPr>
          <t>LW: LWOP
M: Military
CL: Civil Leave
AL: Annual Special Leave
SALB: Spec Annual Leav Bonus FY18-19
EC: Emergency Closure</t>
        </r>
      </text>
    </comment>
    <comment ref="T41" authorId="0" shapeId="0" xr:uid="{00000000-0006-0000-0C00-000042000000}">
      <text>
        <r>
          <rPr>
            <b/>
            <sz val="9"/>
            <color indexed="81"/>
            <rFont val="Tahoma"/>
            <family val="2"/>
          </rPr>
          <t>AM: Adverse Weather Makeup Hours
Indicate time worked that will be used to make up time taken off due to adverse weather.</t>
        </r>
      </text>
    </comment>
    <comment ref="U41" authorId="0" shapeId="0" xr:uid="{00000000-0006-0000-0C00-000043000000}">
      <text>
        <r>
          <rPr>
            <b/>
            <sz val="9"/>
            <color indexed="81"/>
            <rFont val="Tahoma"/>
            <family val="2"/>
          </rPr>
          <t>AP: Adverse Weather Time Not Worked</t>
        </r>
      </text>
    </comment>
    <comment ref="V41" authorId="0" shapeId="0" xr:uid="{00000000-0006-0000-0C00-000044000000}">
      <text>
        <r>
          <rPr>
            <b/>
            <sz val="9"/>
            <color indexed="81"/>
            <rFont val="Tahoma"/>
            <family val="2"/>
          </rPr>
          <t>AWLW: Adverse Weather Leave Without Pay</t>
        </r>
      </text>
    </comment>
    <comment ref="D53" authorId="0" shapeId="0" xr:uid="{AB7FD2A5-EEE9-475E-B1A1-8CF3B4FECBD9}">
      <text>
        <r>
          <rPr>
            <b/>
            <sz val="9"/>
            <color indexed="81"/>
            <rFont val="Tahoma"/>
            <family val="2"/>
          </rPr>
          <t>SP: Shift Pay</t>
        </r>
      </text>
    </comment>
    <comment ref="E53" authorId="0" shapeId="0" xr:uid="{17803D75-9873-4192-BBE4-7310EDD26E85}">
      <text>
        <r>
          <rPr>
            <b/>
            <sz val="9"/>
            <color indexed="81"/>
            <rFont val="Tahoma"/>
            <family val="2"/>
          </rPr>
          <t>HP: Holiday Premium Pay</t>
        </r>
      </text>
    </comment>
    <comment ref="F53" authorId="0" shapeId="0" xr:uid="{34EBCBA2-BA4A-4F67-B5C7-9B56313CAF7D}">
      <text>
        <r>
          <rPr>
            <b/>
            <sz val="9"/>
            <color indexed="81"/>
            <rFont val="Tahoma"/>
            <family val="2"/>
          </rPr>
          <t>OC: On Call Hours</t>
        </r>
      </text>
    </comment>
    <comment ref="G53" authorId="0" shapeId="0" xr:uid="{E05567EB-6873-49C9-9A12-035AE8A1B520}">
      <text>
        <r>
          <rPr>
            <b/>
            <sz val="9"/>
            <color indexed="81"/>
            <rFont val="Tahoma"/>
            <family val="2"/>
          </rPr>
          <t>CB 1.5 : Call Back at Time and a Half (1.5)</t>
        </r>
      </text>
    </comment>
    <comment ref="H53" authorId="0" shapeId="0" xr:uid="{2CE0C3CD-C648-47E1-9608-8F9F94FDF3B8}">
      <text>
        <r>
          <rPr>
            <b/>
            <sz val="9"/>
            <color indexed="81"/>
            <rFont val="Tahoma"/>
            <family val="2"/>
          </rPr>
          <t>CB 1.0 : Call Back at Straight Time (1.0)</t>
        </r>
      </text>
    </comment>
    <comment ref="I53" authorId="0" shapeId="0" xr:uid="{0D4853F4-E6E3-4A02-B51B-D459DEC838E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A76A072C-D1BC-416E-BA3B-6822D705DDAC}">
      <text>
        <r>
          <rPr>
            <b/>
            <sz val="9"/>
            <color indexed="81"/>
            <rFont val="Tahoma"/>
            <family val="2"/>
          </rPr>
          <t>O: Overtime Earned</t>
        </r>
      </text>
    </comment>
    <comment ref="K53" authorId="0" shapeId="0" xr:uid="{734500BD-8D54-413F-BBC8-51C36CD65475}">
      <text>
        <r>
          <rPr>
            <b/>
            <sz val="9"/>
            <color indexed="81"/>
            <rFont val="Tahoma"/>
            <family val="2"/>
          </rPr>
          <t>CU:Comp Time Used</t>
        </r>
      </text>
    </comment>
    <comment ref="L53" authorId="1" shapeId="0" xr:uid="{C6217199-FACA-47B1-8703-0183490E84CD}">
      <text>
        <r>
          <rPr>
            <b/>
            <sz val="9"/>
            <color indexed="81"/>
            <rFont val="Tahoma"/>
            <family val="2"/>
          </rPr>
          <t xml:space="preserve">V: Vacation 
</t>
        </r>
        <r>
          <rPr>
            <sz val="9"/>
            <color indexed="81"/>
            <rFont val="Tahoma"/>
            <family val="2"/>
          </rPr>
          <t xml:space="preserve">
</t>
        </r>
      </text>
    </comment>
    <comment ref="M53" authorId="0" shapeId="0" xr:uid="{8EED5C65-87F9-4968-8A3E-0C588FE5FCB8}">
      <text>
        <r>
          <rPr>
            <b/>
            <sz val="9"/>
            <color indexed="81"/>
            <rFont val="Tahoma"/>
            <family val="2"/>
          </rPr>
          <t>S: Sick</t>
        </r>
      </text>
    </comment>
    <comment ref="N53" authorId="0" shapeId="0" xr:uid="{F6E6F214-00D2-4D1E-88A6-A89892231910}">
      <text>
        <r>
          <rPr>
            <b/>
            <sz val="9"/>
            <color indexed="81"/>
            <rFont val="Tahoma"/>
            <family val="2"/>
          </rPr>
          <t>CI:</t>
        </r>
        <r>
          <rPr>
            <sz val="9"/>
            <color indexed="81"/>
            <rFont val="Tahoma"/>
            <family val="2"/>
          </rPr>
          <t xml:space="preserve"> Community Involvment
</t>
        </r>
      </text>
    </comment>
    <comment ref="O53" authorId="0" shapeId="0" xr:uid="{5B9F9AFD-B916-48E6-9E2C-131A04ACFA19}">
      <text>
        <r>
          <rPr>
            <b/>
            <sz val="9"/>
            <color indexed="81"/>
            <rFont val="Tahoma"/>
            <family val="2"/>
          </rPr>
          <t>BL: Bonus Leave</t>
        </r>
      </text>
    </comment>
    <comment ref="P53" authorId="0" shapeId="0" xr:uid="{82A5993C-EE68-4A5B-A1DA-E57CE855D499}">
      <text>
        <r>
          <rPr>
            <b/>
            <sz val="9"/>
            <color indexed="81"/>
            <rFont val="Tahoma"/>
            <family val="2"/>
          </rPr>
          <t>H: Holiday.
When the university is closed on a holiday, mark the hours here.</t>
        </r>
      </text>
    </comment>
    <comment ref="Q53" authorId="1" shapeId="0" xr:uid="{84CF3271-7EDF-4439-918C-714FC189F450}">
      <text>
        <r>
          <rPr>
            <b/>
            <sz val="9"/>
            <color indexed="81"/>
            <rFont val="Tahoma"/>
            <family val="2"/>
          </rPr>
          <t>LW: LWOP
M: Military
CL: Civil Leave
AL: Annual Special Leave
SALB: Spec Annual Leav Bonus FY18-19
EC: Emergency Closure</t>
        </r>
      </text>
    </comment>
    <comment ref="T53" authorId="0" shapeId="0" xr:uid="{B89BCBE8-8BE6-4659-9BA4-903942B96673}">
      <text>
        <r>
          <rPr>
            <b/>
            <sz val="9"/>
            <color indexed="81"/>
            <rFont val="Tahoma"/>
            <family val="2"/>
          </rPr>
          <t>AM: Adverse Weather Makeup Hours
Indicate time worked that will be used to make up time taken off due to adverse weather.</t>
        </r>
      </text>
    </comment>
    <comment ref="U53" authorId="0" shapeId="0" xr:uid="{719F8DC6-8ED7-4F6F-B997-7CDE46C0042E}">
      <text>
        <r>
          <rPr>
            <b/>
            <sz val="9"/>
            <color indexed="81"/>
            <rFont val="Tahoma"/>
            <family val="2"/>
          </rPr>
          <t>AP: Adverse Weather Time Not Worked</t>
        </r>
      </text>
    </comment>
    <comment ref="V53" authorId="0" shapeId="0" xr:uid="{DD519A41-3DF9-42B5-B066-0DC42A35D5B0}">
      <text>
        <r>
          <rPr>
            <b/>
            <sz val="9"/>
            <color indexed="81"/>
            <rFont val="Tahoma"/>
            <family val="2"/>
          </rPr>
          <t>AWLW: Adverse Weather Leave Without Pay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D00-000001000000}">
      <text>
        <r>
          <rPr>
            <b/>
            <sz val="9"/>
            <color indexed="81"/>
            <rFont val="Tahoma"/>
            <family val="2"/>
          </rPr>
          <t>SP: Shift Pay</t>
        </r>
      </text>
    </comment>
    <comment ref="E5" authorId="0" shapeId="0" xr:uid="{00000000-0006-0000-0D00-000002000000}">
      <text>
        <r>
          <rPr>
            <b/>
            <sz val="9"/>
            <color indexed="81"/>
            <rFont val="Tahoma"/>
            <family val="2"/>
          </rPr>
          <t>HP: Holiday Premium Pay</t>
        </r>
      </text>
    </comment>
    <comment ref="F5" authorId="0" shapeId="0" xr:uid="{00000000-0006-0000-0D00-000003000000}">
      <text>
        <r>
          <rPr>
            <b/>
            <sz val="9"/>
            <color indexed="81"/>
            <rFont val="Tahoma"/>
            <family val="2"/>
          </rPr>
          <t>OC: On Call Hours</t>
        </r>
      </text>
    </comment>
    <comment ref="G5" authorId="0" shapeId="0" xr:uid="{00000000-0006-0000-0D00-000004000000}">
      <text>
        <r>
          <rPr>
            <b/>
            <sz val="9"/>
            <color indexed="81"/>
            <rFont val="Tahoma"/>
            <family val="2"/>
          </rPr>
          <t>CB 1.5 : Call Back at Time and a Half (1.5)</t>
        </r>
      </text>
    </comment>
    <comment ref="H5" authorId="0" shapeId="0" xr:uid="{00000000-0006-0000-0D00-000005000000}">
      <text>
        <r>
          <rPr>
            <b/>
            <sz val="9"/>
            <color indexed="81"/>
            <rFont val="Tahoma"/>
            <family val="2"/>
          </rPr>
          <t>CB 1.0 : Call Back at Straight Time (1.0)</t>
        </r>
      </text>
    </comment>
    <comment ref="I5" authorId="0" shapeId="0" xr:uid="{00000000-0006-0000-0D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D00-000007000000}">
      <text>
        <r>
          <rPr>
            <b/>
            <sz val="9"/>
            <color indexed="81"/>
            <rFont val="Tahoma"/>
            <family val="2"/>
          </rPr>
          <t>O: Overtime Earned</t>
        </r>
      </text>
    </comment>
    <comment ref="K5" authorId="0" shapeId="0" xr:uid="{00000000-0006-0000-0D00-000008000000}">
      <text>
        <r>
          <rPr>
            <b/>
            <sz val="9"/>
            <color indexed="81"/>
            <rFont val="Tahoma"/>
            <family val="2"/>
          </rPr>
          <t>CU:Comp Time Used</t>
        </r>
      </text>
    </comment>
    <comment ref="L5" authorId="1" shapeId="0" xr:uid="{00000000-0006-0000-0D00-000009000000}">
      <text>
        <r>
          <rPr>
            <b/>
            <sz val="9"/>
            <color indexed="81"/>
            <rFont val="Tahoma"/>
            <family val="2"/>
          </rPr>
          <t xml:space="preserve">V: Vacation 
</t>
        </r>
        <r>
          <rPr>
            <sz val="9"/>
            <color indexed="81"/>
            <rFont val="Tahoma"/>
            <family val="2"/>
          </rPr>
          <t xml:space="preserve">
</t>
        </r>
      </text>
    </comment>
    <comment ref="M5" authorId="0" shapeId="0" xr:uid="{00000000-0006-0000-0D00-00000A000000}">
      <text>
        <r>
          <rPr>
            <b/>
            <sz val="9"/>
            <color indexed="81"/>
            <rFont val="Tahoma"/>
            <family val="2"/>
          </rPr>
          <t>S: Sick</t>
        </r>
      </text>
    </comment>
    <comment ref="N5" authorId="0" shapeId="0" xr:uid="{00000000-0006-0000-0D00-00000B000000}">
      <text>
        <r>
          <rPr>
            <b/>
            <sz val="9"/>
            <color indexed="81"/>
            <rFont val="Tahoma"/>
            <family val="2"/>
          </rPr>
          <t>CI:</t>
        </r>
        <r>
          <rPr>
            <sz val="9"/>
            <color indexed="81"/>
            <rFont val="Tahoma"/>
            <family val="2"/>
          </rPr>
          <t xml:space="preserve"> Community Involvment
</t>
        </r>
      </text>
    </comment>
    <comment ref="O5" authorId="0" shapeId="0" xr:uid="{00000000-0006-0000-0D00-00000C000000}">
      <text>
        <r>
          <rPr>
            <b/>
            <sz val="9"/>
            <color indexed="81"/>
            <rFont val="Tahoma"/>
            <family val="2"/>
          </rPr>
          <t>BL: Bonus Leave</t>
        </r>
      </text>
    </comment>
    <comment ref="P5" authorId="0" shapeId="0" xr:uid="{00000000-0006-0000-0D00-00000D000000}">
      <text>
        <r>
          <rPr>
            <b/>
            <sz val="9"/>
            <color indexed="81"/>
            <rFont val="Tahoma"/>
            <family val="2"/>
          </rPr>
          <t>H: Holiday.
When the university is closed on a holiday, mark the hours here.</t>
        </r>
      </text>
    </comment>
    <comment ref="Q5" authorId="1" shapeId="0" xr:uid="{7E1AAA13-6EC3-4307-A9AB-8F5B78DDC108}">
      <text>
        <r>
          <rPr>
            <b/>
            <sz val="9"/>
            <color indexed="81"/>
            <rFont val="Tahoma"/>
            <family val="2"/>
          </rPr>
          <t>LW: LWOP
M: Military
CL: Civil Leave
AL: Annual Special Leave
SALB: Spec Annual Leav Bonus FY18-19
EC: Emergency Closure</t>
        </r>
      </text>
    </comment>
    <comment ref="T5" authorId="0" shapeId="0" xr:uid="{00000000-0006-0000-0D00-00000F000000}">
      <text>
        <r>
          <rPr>
            <b/>
            <sz val="9"/>
            <color indexed="81"/>
            <rFont val="Tahoma"/>
            <family val="2"/>
          </rPr>
          <t>AM: Adverse Weather Makeup Hours
Indicate time worked that will be used to make up time taken off due to adverse weather.</t>
        </r>
      </text>
    </comment>
    <comment ref="U5" authorId="0" shapeId="0" xr:uid="{00000000-0006-0000-0D00-000010000000}">
      <text>
        <r>
          <rPr>
            <b/>
            <sz val="9"/>
            <color indexed="81"/>
            <rFont val="Tahoma"/>
            <family val="2"/>
          </rPr>
          <t>AP: Adverse Weather Time Not Worked</t>
        </r>
      </text>
    </comment>
    <comment ref="V5" authorId="0" shapeId="0" xr:uid="{00000000-0006-0000-0D00-000011000000}">
      <text>
        <r>
          <rPr>
            <b/>
            <sz val="9"/>
            <color indexed="81"/>
            <rFont val="Tahoma"/>
            <family val="2"/>
          </rPr>
          <t>AWLW: Adverse Weather Leave Without Pay</t>
        </r>
      </text>
    </comment>
    <comment ref="D17" authorId="0" shapeId="0" xr:uid="{00000000-0006-0000-0D00-000012000000}">
      <text>
        <r>
          <rPr>
            <b/>
            <sz val="9"/>
            <color indexed="81"/>
            <rFont val="Tahoma"/>
            <family val="2"/>
          </rPr>
          <t>SP: Shift Pay</t>
        </r>
      </text>
    </comment>
    <comment ref="E17" authorId="0" shapeId="0" xr:uid="{00000000-0006-0000-0D00-000013000000}">
      <text>
        <r>
          <rPr>
            <b/>
            <sz val="9"/>
            <color indexed="81"/>
            <rFont val="Tahoma"/>
            <family val="2"/>
          </rPr>
          <t>HP: Holiday Premium Pay</t>
        </r>
      </text>
    </comment>
    <comment ref="F17" authorId="0" shapeId="0" xr:uid="{00000000-0006-0000-0D00-000014000000}">
      <text>
        <r>
          <rPr>
            <b/>
            <sz val="9"/>
            <color indexed="81"/>
            <rFont val="Tahoma"/>
            <family val="2"/>
          </rPr>
          <t>OC: On Call Hours</t>
        </r>
      </text>
    </comment>
    <comment ref="G17" authorId="0" shapeId="0" xr:uid="{00000000-0006-0000-0D00-000015000000}">
      <text>
        <r>
          <rPr>
            <b/>
            <sz val="9"/>
            <color indexed="81"/>
            <rFont val="Tahoma"/>
            <family val="2"/>
          </rPr>
          <t>CB 1.5 : Call Back at Time and a Half (1.5)</t>
        </r>
      </text>
    </comment>
    <comment ref="H17" authorId="0" shapeId="0" xr:uid="{00000000-0006-0000-0D00-000016000000}">
      <text>
        <r>
          <rPr>
            <b/>
            <sz val="9"/>
            <color indexed="81"/>
            <rFont val="Tahoma"/>
            <family val="2"/>
          </rPr>
          <t>CB 1.0 : Call Back at Straight Time (1.0)</t>
        </r>
      </text>
    </comment>
    <comment ref="I17" authorId="0" shapeId="0" xr:uid="{00000000-0006-0000-0D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D00-000018000000}">
      <text>
        <r>
          <rPr>
            <b/>
            <sz val="9"/>
            <color indexed="81"/>
            <rFont val="Tahoma"/>
            <family val="2"/>
          </rPr>
          <t>O: Overtime Earned</t>
        </r>
      </text>
    </comment>
    <comment ref="K17" authorId="0" shapeId="0" xr:uid="{00000000-0006-0000-0D00-000019000000}">
      <text>
        <r>
          <rPr>
            <b/>
            <sz val="9"/>
            <color indexed="81"/>
            <rFont val="Tahoma"/>
            <family val="2"/>
          </rPr>
          <t>CU:Comp Time Used</t>
        </r>
      </text>
    </comment>
    <comment ref="L17" authorId="1" shapeId="0" xr:uid="{00000000-0006-0000-0D00-00001A000000}">
      <text>
        <r>
          <rPr>
            <b/>
            <sz val="9"/>
            <color indexed="81"/>
            <rFont val="Tahoma"/>
            <family val="2"/>
          </rPr>
          <t xml:space="preserve">V: Vacation 
</t>
        </r>
        <r>
          <rPr>
            <sz val="9"/>
            <color indexed="81"/>
            <rFont val="Tahoma"/>
            <family val="2"/>
          </rPr>
          <t xml:space="preserve">
</t>
        </r>
      </text>
    </comment>
    <comment ref="M17" authorId="0" shapeId="0" xr:uid="{00000000-0006-0000-0D00-00001B000000}">
      <text>
        <r>
          <rPr>
            <b/>
            <sz val="9"/>
            <color indexed="81"/>
            <rFont val="Tahoma"/>
            <family val="2"/>
          </rPr>
          <t>S: Sick</t>
        </r>
      </text>
    </comment>
    <comment ref="N17" authorId="0" shapeId="0" xr:uid="{00000000-0006-0000-0D00-00001C000000}">
      <text>
        <r>
          <rPr>
            <b/>
            <sz val="9"/>
            <color indexed="81"/>
            <rFont val="Tahoma"/>
            <family val="2"/>
          </rPr>
          <t>CI:</t>
        </r>
        <r>
          <rPr>
            <sz val="9"/>
            <color indexed="81"/>
            <rFont val="Tahoma"/>
            <family val="2"/>
          </rPr>
          <t xml:space="preserve"> Community Involvment
</t>
        </r>
      </text>
    </comment>
    <comment ref="O17" authorId="0" shapeId="0" xr:uid="{00000000-0006-0000-0D00-00001D000000}">
      <text>
        <r>
          <rPr>
            <b/>
            <sz val="9"/>
            <color indexed="81"/>
            <rFont val="Tahoma"/>
            <family val="2"/>
          </rPr>
          <t>BL: Bonus Leave</t>
        </r>
      </text>
    </comment>
    <comment ref="P17" authorId="0" shapeId="0" xr:uid="{00000000-0006-0000-0D00-00001E000000}">
      <text>
        <r>
          <rPr>
            <b/>
            <sz val="9"/>
            <color indexed="81"/>
            <rFont val="Tahoma"/>
            <family val="2"/>
          </rPr>
          <t>H: Holiday.
When the university is closed on a holiday, mark the hours here.</t>
        </r>
      </text>
    </comment>
    <comment ref="Q17" authorId="1" shapeId="0" xr:uid="{0ACD0502-BB44-4C64-A88D-502C6663EA78}">
      <text>
        <r>
          <rPr>
            <b/>
            <sz val="9"/>
            <color indexed="81"/>
            <rFont val="Tahoma"/>
            <family val="2"/>
          </rPr>
          <t>LW: LWOP
M: Military
CL: Civil Leave
AL: Annual Special Leave
SALB: Spec Annual Leav Bonus FY18-19
EC: Emergency Closure</t>
        </r>
      </text>
    </comment>
    <comment ref="T17" authorId="0" shapeId="0" xr:uid="{00000000-0006-0000-0D00-000020000000}">
      <text>
        <r>
          <rPr>
            <b/>
            <sz val="9"/>
            <color indexed="81"/>
            <rFont val="Tahoma"/>
            <family val="2"/>
          </rPr>
          <t>AM: Adverse Weather Makeup Hours
Indicate time worked that will be used to make up time taken off due to adverse weather.</t>
        </r>
      </text>
    </comment>
    <comment ref="U17" authorId="0" shapeId="0" xr:uid="{00000000-0006-0000-0D00-000021000000}">
      <text>
        <r>
          <rPr>
            <b/>
            <sz val="9"/>
            <color indexed="81"/>
            <rFont val="Tahoma"/>
            <family val="2"/>
          </rPr>
          <t>AP: Adverse Weather Time Not Worked</t>
        </r>
      </text>
    </comment>
    <comment ref="V17" authorId="0" shapeId="0" xr:uid="{00000000-0006-0000-0D00-000022000000}">
      <text>
        <r>
          <rPr>
            <b/>
            <sz val="9"/>
            <color indexed="81"/>
            <rFont val="Tahoma"/>
            <family val="2"/>
          </rPr>
          <t>AWLW: Adverse Weather Leave Without Pay</t>
        </r>
      </text>
    </comment>
    <comment ref="D29" authorId="0" shapeId="0" xr:uid="{00000000-0006-0000-0D00-000023000000}">
      <text>
        <r>
          <rPr>
            <b/>
            <sz val="9"/>
            <color indexed="81"/>
            <rFont val="Tahoma"/>
            <family val="2"/>
          </rPr>
          <t>SP: Shift Pay</t>
        </r>
      </text>
    </comment>
    <comment ref="E29" authorId="0" shapeId="0" xr:uid="{00000000-0006-0000-0D00-000024000000}">
      <text>
        <r>
          <rPr>
            <b/>
            <sz val="9"/>
            <color indexed="81"/>
            <rFont val="Tahoma"/>
            <family val="2"/>
          </rPr>
          <t>HP: Holiday Premium Pay</t>
        </r>
      </text>
    </comment>
    <comment ref="F29" authorId="0" shapeId="0" xr:uid="{00000000-0006-0000-0D00-000025000000}">
      <text>
        <r>
          <rPr>
            <b/>
            <sz val="9"/>
            <color indexed="81"/>
            <rFont val="Tahoma"/>
            <family val="2"/>
          </rPr>
          <t>OC: On Call Hours</t>
        </r>
      </text>
    </comment>
    <comment ref="G29" authorId="0" shapeId="0" xr:uid="{00000000-0006-0000-0D00-000026000000}">
      <text>
        <r>
          <rPr>
            <b/>
            <sz val="9"/>
            <color indexed="81"/>
            <rFont val="Tahoma"/>
            <family val="2"/>
          </rPr>
          <t>CB 1.5 : Call Back at Time and a Half (1.5)</t>
        </r>
      </text>
    </comment>
    <comment ref="H29" authorId="0" shapeId="0" xr:uid="{00000000-0006-0000-0D00-000027000000}">
      <text>
        <r>
          <rPr>
            <b/>
            <sz val="9"/>
            <color indexed="81"/>
            <rFont val="Tahoma"/>
            <family val="2"/>
          </rPr>
          <t>CB 1.0 : Call Back at Straight Time (1.0)</t>
        </r>
      </text>
    </comment>
    <comment ref="I29" authorId="0" shapeId="0" xr:uid="{00000000-0006-0000-0D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D00-000029000000}">
      <text>
        <r>
          <rPr>
            <b/>
            <sz val="9"/>
            <color indexed="81"/>
            <rFont val="Tahoma"/>
            <family val="2"/>
          </rPr>
          <t>O: Overtime Earned</t>
        </r>
      </text>
    </comment>
    <comment ref="K29" authorId="0" shapeId="0" xr:uid="{00000000-0006-0000-0D00-00002A000000}">
      <text>
        <r>
          <rPr>
            <b/>
            <sz val="9"/>
            <color indexed="81"/>
            <rFont val="Tahoma"/>
            <family val="2"/>
          </rPr>
          <t>CU:Comp Time Used</t>
        </r>
      </text>
    </comment>
    <comment ref="L29" authorId="1" shapeId="0" xr:uid="{00000000-0006-0000-0D00-00002B000000}">
      <text>
        <r>
          <rPr>
            <b/>
            <sz val="9"/>
            <color indexed="81"/>
            <rFont val="Tahoma"/>
            <family val="2"/>
          </rPr>
          <t xml:space="preserve">V: Vacation 
</t>
        </r>
        <r>
          <rPr>
            <sz val="9"/>
            <color indexed="81"/>
            <rFont val="Tahoma"/>
            <family val="2"/>
          </rPr>
          <t xml:space="preserve">
</t>
        </r>
      </text>
    </comment>
    <comment ref="M29" authorId="0" shapeId="0" xr:uid="{00000000-0006-0000-0D00-00002C000000}">
      <text>
        <r>
          <rPr>
            <b/>
            <sz val="9"/>
            <color indexed="81"/>
            <rFont val="Tahoma"/>
            <family val="2"/>
          </rPr>
          <t>S: Sick</t>
        </r>
      </text>
    </comment>
    <comment ref="N29" authorId="0" shapeId="0" xr:uid="{00000000-0006-0000-0D00-00002D000000}">
      <text>
        <r>
          <rPr>
            <b/>
            <sz val="9"/>
            <color indexed="81"/>
            <rFont val="Tahoma"/>
            <family val="2"/>
          </rPr>
          <t>CI:</t>
        </r>
        <r>
          <rPr>
            <sz val="9"/>
            <color indexed="81"/>
            <rFont val="Tahoma"/>
            <family val="2"/>
          </rPr>
          <t xml:space="preserve"> Community Involvment
</t>
        </r>
      </text>
    </comment>
    <comment ref="O29" authorId="0" shapeId="0" xr:uid="{00000000-0006-0000-0D00-00002E000000}">
      <text>
        <r>
          <rPr>
            <b/>
            <sz val="9"/>
            <color indexed="81"/>
            <rFont val="Tahoma"/>
            <family val="2"/>
          </rPr>
          <t>BL: Bonus Leave</t>
        </r>
      </text>
    </comment>
    <comment ref="P29" authorId="0" shapeId="0" xr:uid="{00000000-0006-0000-0D00-00002F000000}">
      <text>
        <r>
          <rPr>
            <b/>
            <sz val="9"/>
            <color indexed="81"/>
            <rFont val="Tahoma"/>
            <family val="2"/>
          </rPr>
          <t>H: Holiday.
When the university is closed on a holiday, mark the hours here.</t>
        </r>
      </text>
    </comment>
    <comment ref="Q29" authorId="1" shapeId="0" xr:uid="{4D8CD327-33CE-4606-B418-24DEA05FE168}">
      <text>
        <r>
          <rPr>
            <b/>
            <sz val="9"/>
            <color indexed="81"/>
            <rFont val="Tahoma"/>
            <family val="2"/>
          </rPr>
          <t>LW: LWOP
M: Military
CL: Civil Leave
AL: Annual Special Leave
SALB: Spec Annual Leav Bonus FY18-19
EC: Emergency Closure</t>
        </r>
      </text>
    </comment>
    <comment ref="T29" authorId="0" shapeId="0" xr:uid="{00000000-0006-0000-0D00-000031000000}">
      <text>
        <r>
          <rPr>
            <b/>
            <sz val="9"/>
            <color indexed="81"/>
            <rFont val="Tahoma"/>
            <family val="2"/>
          </rPr>
          <t>AM: Adverse Weather Makeup Hours
Indicate time worked that will be used to make up time taken off due to adverse weather.</t>
        </r>
      </text>
    </comment>
    <comment ref="U29" authorId="0" shapeId="0" xr:uid="{00000000-0006-0000-0D00-000032000000}">
      <text>
        <r>
          <rPr>
            <b/>
            <sz val="9"/>
            <color indexed="81"/>
            <rFont val="Tahoma"/>
            <family val="2"/>
          </rPr>
          <t>AP: Adverse Weather Time Not Worked</t>
        </r>
      </text>
    </comment>
    <comment ref="V29" authorId="0" shapeId="0" xr:uid="{00000000-0006-0000-0D00-000033000000}">
      <text>
        <r>
          <rPr>
            <b/>
            <sz val="9"/>
            <color indexed="81"/>
            <rFont val="Tahoma"/>
            <family val="2"/>
          </rPr>
          <t>AWLW: Adverse Weather Leave Without Pay</t>
        </r>
      </text>
    </comment>
    <comment ref="D41" authorId="0" shapeId="0" xr:uid="{00000000-0006-0000-0D00-000034000000}">
      <text>
        <r>
          <rPr>
            <b/>
            <sz val="9"/>
            <color indexed="81"/>
            <rFont val="Tahoma"/>
            <family val="2"/>
          </rPr>
          <t>SP: Shift Pay</t>
        </r>
      </text>
    </comment>
    <comment ref="E41" authorId="0" shapeId="0" xr:uid="{00000000-0006-0000-0D00-000035000000}">
      <text>
        <r>
          <rPr>
            <b/>
            <sz val="9"/>
            <color indexed="81"/>
            <rFont val="Tahoma"/>
            <family val="2"/>
          </rPr>
          <t>HP: Holiday Premium Pay</t>
        </r>
      </text>
    </comment>
    <comment ref="F41" authorId="0" shapeId="0" xr:uid="{00000000-0006-0000-0D00-000036000000}">
      <text>
        <r>
          <rPr>
            <b/>
            <sz val="9"/>
            <color indexed="81"/>
            <rFont val="Tahoma"/>
            <family val="2"/>
          </rPr>
          <t>OC: On Call Hours</t>
        </r>
      </text>
    </comment>
    <comment ref="G41" authorId="0" shapeId="0" xr:uid="{00000000-0006-0000-0D00-000037000000}">
      <text>
        <r>
          <rPr>
            <b/>
            <sz val="9"/>
            <color indexed="81"/>
            <rFont val="Tahoma"/>
            <family val="2"/>
          </rPr>
          <t>CB 1.5 : Call Back at Time and a Half (1.5)</t>
        </r>
      </text>
    </comment>
    <comment ref="H41" authorId="0" shapeId="0" xr:uid="{00000000-0006-0000-0D00-000038000000}">
      <text>
        <r>
          <rPr>
            <b/>
            <sz val="9"/>
            <color indexed="81"/>
            <rFont val="Tahoma"/>
            <family val="2"/>
          </rPr>
          <t>CB 1.0 : Call Back at Straight Time (1.0)</t>
        </r>
      </text>
    </comment>
    <comment ref="I41" authorId="0" shapeId="0" xr:uid="{00000000-0006-0000-0D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D00-00003A000000}">
      <text>
        <r>
          <rPr>
            <b/>
            <sz val="9"/>
            <color indexed="81"/>
            <rFont val="Tahoma"/>
            <family val="2"/>
          </rPr>
          <t>O: Overtime Earned</t>
        </r>
      </text>
    </comment>
    <comment ref="K41" authorId="0" shapeId="0" xr:uid="{00000000-0006-0000-0D00-00003B000000}">
      <text>
        <r>
          <rPr>
            <b/>
            <sz val="9"/>
            <color indexed="81"/>
            <rFont val="Tahoma"/>
            <family val="2"/>
          </rPr>
          <t>CU:Comp Time Used</t>
        </r>
      </text>
    </comment>
    <comment ref="L41" authorId="1" shapeId="0" xr:uid="{00000000-0006-0000-0D00-00003C000000}">
      <text>
        <r>
          <rPr>
            <b/>
            <sz val="9"/>
            <color indexed="81"/>
            <rFont val="Tahoma"/>
            <family val="2"/>
          </rPr>
          <t xml:space="preserve">V: Vacation 
</t>
        </r>
        <r>
          <rPr>
            <sz val="9"/>
            <color indexed="81"/>
            <rFont val="Tahoma"/>
            <family val="2"/>
          </rPr>
          <t xml:space="preserve">
</t>
        </r>
      </text>
    </comment>
    <comment ref="M41" authorId="0" shapeId="0" xr:uid="{00000000-0006-0000-0D00-00003D000000}">
      <text>
        <r>
          <rPr>
            <b/>
            <sz val="9"/>
            <color indexed="81"/>
            <rFont val="Tahoma"/>
            <family val="2"/>
          </rPr>
          <t>S: Sick</t>
        </r>
      </text>
    </comment>
    <comment ref="N41" authorId="0" shapeId="0" xr:uid="{00000000-0006-0000-0D00-00003E000000}">
      <text>
        <r>
          <rPr>
            <b/>
            <sz val="9"/>
            <color indexed="81"/>
            <rFont val="Tahoma"/>
            <family val="2"/>
          </rPr>
          <t>CI:</t>
        </r>
        <r>
          <rPr>
            <sz val="9"/>
            <color indexed="81"/>
            <rFont val="Tahoma"/>
            <family val="2"/>
          </rPr>
          <t xml:space="preserve"> Community Involvment
</t>
        </r>
      </text>
    </comment>
    <comment ref="O41" authorId="0" shapeId="0" xr:uid="{00000000-0006-0000-0D00-00003F000000}">
      <text>
        <r>
          <rPr>
            <b/>
            <sz val="9"/>
            <color indexed="81"/>
            <rFont val="Tahoma"/>
            <family val="2"/>
          </rPr>
          <t>BL: Bonus Leave</t>
        </r>
      </text>
    </comment>
    <comment ref="P41" authorId="0" shapeId="0" xr:uid="{00000000-0006-0000-0D00-000040000000}">
      <text>
        <r>
          <rPr>
            <b/>
            <sz val="9"/>
            <color indexed="81"/>
            <rFont val="Tahoma"/>
            <family val="2"/>
          </rPr>
          <t>H: Holiday.
When the university is closed on a holiday, mark the hours here.</t>
        </r>
      </text>
    </comment>
    <comment ref="Q41" authorId="1" shapeId="0" xr:uid="{3ADF64DB-46D0-41BC-BAE1-5F9CCC169A99}">
      <text>
        <r>
          <rPr>
            <b/>
            <sz val="9"/>
            <color indexed="81"/>
            <rFont val="Tahoma"/>
            <family val="2"/>
          </rPr>
          <t>LW: LWOP
M: Military
CL: Civil Leave
AL: Annual Special Leave
SALB: Spec Annual Leav Bonus FY18-19
EC: Emergency Closure</t>
        </r>
      </text>
    </comment>
    <comment ref="T41" authorId="0" shapeId="0" xr:uid="{00000000-0006-0000-0D00-000042000000}">
      <text>
        <r>
          <rPr>
            <b/>
            <sz val="9"/>
            <color indexed="81"/>
            <rFont val="Tahoma"/>
            <family val="2"/>
          </rPr>
          <t>AM: Adverse Weather Makeup Hours
Indicate time worked that will be used to make up time taken off due to adverse weather.</t>
        </r>
      </text>
    </comment>
    <comment ref="U41" authorId="0" shapeId="0" xr:uid="{00000000-0006-0000-0D00-000043000000}">
      <text>
        <r>
          <rPr>
            <b/>
            <sz val="9"/>
            <color indexed="81"/>
            <rFont val="Tahoma"/>
            <family val="2"/>
          </rPr>
          <t>AP: Adverse Weather Time Not Worked</t>
        </r>
      </text>
    </comment>
    <comment ref="V41" authorId="0" shapeId="0" xr:uid="{00000000-0006-0000-0D00-000044000000}">
      <text>
        <r>
          <rPr>
            <b/>
            <sz val="9"/>
            <color indexed="81"/>
            <rFont val="Tahoma"/>
            <family val="2"/>
          </rPr>
          <t>AWLW: Adverse Weather Leave Without Pay</t>
        </r>
      </text>
    </comment>
  </commentList>
</comments>
</file>

<file path=xl/sharedStrings.xml><?xml version="1.0" encoding="utf-8"?>
<sst xmlns="http://schemas.openxmlformats.org/spreadsheetml/2006/main" count="4175" uniqueCount="259">
  <si>
    <t>SUMMARY</t>
  </si>
  <si>
    <t>Description</t>
  </si>
  <si>
    <t>CD</t>
  </si>
  <si>
    <t>Hours</t>
  </si>
  <si>
    <t>Vac Leave Pay</t>
  </si>
  <si>
    <t>V</t>
  </si>
  <si>
    <t>Sick Leave Pay</t>
  </si>
  <si>
    <t>S</t>
  </si>
  <si>
    <t>Military Leave</t>
  </si>
  <si>
    <t>M</t>
  </si>
  <si>
    <t>Bonus Leave</t>
  </si>
  <si>
    <t>BL</t>
  </si>
  <si>
    <t>Remaining comp time</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</si>
  <si>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</si>
  <si>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</si>
  <si>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</si>
  <si>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</si>
  <si>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</si>
  <si>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</si>
  <si>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</si>
  <si>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</si>
  <si>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</si>
  <si>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</si>
  <si>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</si>
  <si>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</si>
  <si>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</si>
  <si>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</si>
  <si>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</si>
  <si>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</si>
  <si>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</si>
  <si>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</si>
  <si>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</si>
  <si>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</si>
  <si>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</si>
  <si>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</si>
  <si>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</si>
  <si>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</si>
  <si>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</si>
  <si>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069</t>
  </si>
  <si>
    <t>068</t>
  </si>
  <si>
    <t>FTE</t>
  </si>
  <si>
    <t>*034</t>
  </si>
  <si>
    <t>*030</t>
  </si>
  <si>
    <t>*042</t>
  </si>
  <si>
    <t>*If applicable</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</si>
  <si>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</si>
  <si>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</si>
  <si>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</si>
  <si>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</si>
  <si>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</si>
  <si>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</si>
  <si>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</si>
  <si>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</si>
  <si>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</si>
  <si>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Combined Total</t>
  </si>
  <si>
    <t>Timesheet Org Number</t>
  </si>
  <si>
    <t>must match total on PHATIME and PHIETIM</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</si>
  <si>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</si>
  <si>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</si>
  <si>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</si>
  <si>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</si>
  <si>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</si>
  <si>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</si>
  <si>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</si>
  <si>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</si>
  <si>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</si>
  <si>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</si>
  <si>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</si>
  <si>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</si>
  <si>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</si>
  <si>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</si>
  <si>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</si>
  <si>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*415</t>
  </si>
  <si>
    <t>*150</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</si>
  <si>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</si>
  <si>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</si>
  <si>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</si>
  <si>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</si>
  <si>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</si>
  <si>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</si>
  <si>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</si>
  <si>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</si>
  <si>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</si>
  <si>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</si>
  <si>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</si>
  <si>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</si>
  <si>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</si>
  <si>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</si>
  <si>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</si>
  <si>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</si>
  <si>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</si>
  <si>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</si>
  <si>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</si>
  <si>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</si>
  <si>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</si>
  <si>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</si>
  <si>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</si>
  <si>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</si>
  <si>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</si>
  <si>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</si>
  <si>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</si>
  <si>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Holiday Pay Out</t>
  </si>
  <si>
    <t>Comp</t>
  </si>
  <si>
    <t>Behind the Scenes Calculations</t>
  </si>
  <si>
    <t>Coded Hours Not Worked</t>
  </si>
  <si>
    <t>Adverse Weather Makeup</t>
  </si>
  <si>
    <t>Dates Validation</t>
  </si>
  <si>
    <t>Other Leave Codes</t>
  </si>
  <si>
    <t>Shift Premium</t>
  </si>
  <si>
    <t>On Call Pay</t>
  </si>
  <si>
    <t>AU</t>
  </si>
  <si>
    <t>Adverse Weather Used</t>
  </si>
  <si>
    <t>*417</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</si>
  <si>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</si>
  <si>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</si>
  <si>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</si>
  <si>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</si>
  <si>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</si>
  <si>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</si>
  <si>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</si>
  <si>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</si>
  <si>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</si>
  <si>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</si>
  <si>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</si>
  <si>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</si>
  <si>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</si>
  <si>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</si>
  <si>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</si>
  <si>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</si>
  <si>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</si>
  <si>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</si>
  <si>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</si>
  <si>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</si>
  <si>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</si>
  <si>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</si>
  <si>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</si>
  <si>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</si>
  <si>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</si>
  <si>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</si>
  <si>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</si>
  <si>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</si>
  <si>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</si>
  <si>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</si>
  <si>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</si>
  <si>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</si>
  <si>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</si>
  <si>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</si>
  <si>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</si>
  <si>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</si>
  <si>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</si>
  <si>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</si>
  <si>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</si>
  <si>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</si>
  <si>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</si>
  <si>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</si>
  <si>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</si>
  <si>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</si>
  <si>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</si>
  <si>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</si>
  <si>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</si>
  <si>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</si>
  <si>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</si>
  <si>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</si>
  <si>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</si>
  <si>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</si>
  <si>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</si>
  <si>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</si>
  <si>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</si>
  <si>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</si>
  <si>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</si>
  <si>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</si>
  <si>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</si>
  <si>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</si>
  <si>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</si>
  <si>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</si>
  <si>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</si>
  <si>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</si>
  <si>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</si>
  <si>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</si>
  <si>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</si>
  <si>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</si>
  <si>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</si>
  <si>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</si>
  <si>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</si>
  <si>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</si>
  <si>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</si>
  <si>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</si>
  <si>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</si>
  <si>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</si>
  <si>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</si>
  <si>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</si>
  <si>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</si>
  <si>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</si>
  <si>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</si>
  <si>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</si>
  <si>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</si>
  <si>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</si>
  <si>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</si>
  <si>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</si>
  <si>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</si>
  <si>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</si>
  <si>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Monday</t>
  </si>
  <si>
    <t>Spring Holiday</t>
  </si>
  <si>
    <t>Memorial Day</t>
  </si>
  <si>
    <t>Independence Day</t>
  </si>
  <si>
    <t>Labor Day</t>
  </si>
  <si>
    <t>Thanksgiving Holiday</t>
  </si>
  <si>
    <t>Thursday, Friday</t>
  </si>
  <si>
    <t>Winter Holiday</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</si>
  <si>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</si>
  <si>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</si>
  <si>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</si>
  <si>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t>Permanent part-time employees receive holidays on a prorated basis. Temporary employees are not eligible for paid holidays. Please direct any questions you may have regarding holiday leave to Kathy Watford in the Employee Services Department of HR, extension 45009.</t>
  </si>
  <si>
    <t>** Employees may use accrued vacation time, bonus leave, compensatory time or leave without pay to cover the one day the University is closed. Employees who have no accrued leave time may make up the time with supervisory approval. An employee must exhaust all accumulated vacation/bonus leave before going on leave without pay for the purpose of vacation.</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</si>
  <si>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</si>
  <si>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</si>
  <si>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</si>
  <si>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</si>
  <si>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</si>
  <si>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</si>
  <si>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</si>
  <si>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</si>
  <si>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Dsiaster Releif</t>
  </si>
  <si>
    <t>Disaster Relief</t>
  </si>
  <si>
    <t>https://hrs.uncg.edu/Policies/</t>
  </si>
  <si>
    <t>For full disclosure of leave policies eligibility, benefits and conditions for use, please visit UNCG Leave Policies web page at https://hrs.uncg.edu/Policies/</t>
  </si>
  <si>
    <t>December 24, 25, 26, 27*</t>
  </si>
  <si>
    <t>*G S126-4(5) Requires the University to note what day is observed in lieu of Veteran's Day, December 27th is that day.</t>
  </si>
  <si>
    <t>Thursday</t>
  </si>
  <si>
    <t>Hours for this time entry period qualify for FMLA Leave</t>
  </si>
  <si>
    <t>SALB</t>
  </si>
  <si>
    <t>Spec Annual Leav Bonus FY18-19</t>
  </si>
  <si>
    <t>January (2019)</t>
  </si>
  <si>
    <t>February (2019)</t>
  </si>
  <si>
    <t>March (2019)</t>
  </si>
  <si>
    <t>April (2019)</t>
  </si>
  <si>
    <t>May (2019)</t>
  </si>
  <si>
    <t>June (2019)</t>
  </si>
  <si>
    <t>July (2019)</t>
  </si>
  <si>
    <t>August (2019)</t>
  </si>
  <si>
    <t>September (2019)</t>
  </si>
  <si>
    <t>October (2019)</t>
  </si>
  <si>
    <t>November (2019)</t>
  </si>
  <si>
    <t>December (2019)</t>
  </si>
  <si>
    <t>The 2019 Appropriations Act has granted eligible employees a one-time 40 hours (five (5) days) of Special Annual Leave Bonus (pro-rated for eligible part-time employees). Special Annual Leave Balance hours do not expire (except upon separation or retirement) and can be used before comp time but cannot be donated as Voluntary Shared Leave.  Upon separation the SALB will not be paid out. NOTE: At the end of the calendar year, any use of the SALB during that year will reduce any vacation hours in excess of 240 hours by the number of SALB hours that were used.</t>
  </si>
  <si>
    <t>Calendar Year Holidays 2019</t>
  </si>
  <si>
    <t>Martin Luther King Jr's Birthday</t>
  </si>
  <si>
    <t>**University Closed</t>
  </si>
  <si>
    <t>Regarding the scheduled holidays for the year 2019:</t>
  </si>
  <si>
    <t>Tuesday</t>
  </si>
  <si>
    <t>November 28, 29</t>
  </si>
  <si>
    <t>Tuesday, Wednesday, Thursday, Friday</t>
  </si>
  <si>
    <t>Monday, Tuesday</t>
  </si>
  <si>
    <t>December 30, 31</t>
  </si>
  <si>
    <t>v. 1.3</t>
  </si>
  <si>
    <t>*****    Last Timesheet Update : 7/29/2019  *****</t>
  </si>
  <si>
    <t>Corrections</t>
  </si>
  <si>
    <t xml:space="preserve"> </t>
  </si>
  <si>
    <t>CU for the month of August was corrected to total properly for the 5th week in the Departmental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</si>
</sst>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m/d/yy;@"/>
    <numFmt numFmtId="166" formatCode="m/d"/>
    <numFmt numFmtId="167" formatCode="[$-409]mmmm\ d\,\ yyyy;@"/>
  </numFmts>
  <fonts count="37">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sz val="10"/>
      <color theme="0" tint="-0.34998626667073579"/>
      <name val="Geneva"/>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
      <b/>
      <sz val="18"/>
      <color rgb="FFFF0000"/>
      <name val="Geneva"/>
    </font>
    <font>
      <sz val="12"/>
      <name val="Arial"/>
      <family val="2"/>
    </font>
  </fonts>
  <fills count="20">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7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407">
    <xf numFmtId="0" fontId="0" fillId="0" borderId="0" xfId="0"/>
    <xf numFmtId="0" fontId="2" fillId="0" borderId="0" xfId="3" applyFont="1" applyBorder="1" applyProtection="1"/>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2" fillId="0" borderId="0" xfId="3" applyFont="1" applyProtection="1"/>
    <xf numFmtId="2" fontId="2" fillId="0" borderId="0" xfId="3" applyNumberFormat="1" applyFont="1" applyBorder="1" applyProtection="1"/>
    <xf numFmtId="0" fontId="2" fillId="0" borderId="0" xfId="3" applyFont="1" applyBorder="1" applyAlignment="1" applyProtection="1"/>
    <xf numFmtId="0" fontId="2" fillId="0" borderId="1" xfId="3" applyFont="1" applyBorder="1" applyAlignment="1" applyProtection="1"/>
    <xf numFmtId="0" fontId="1" fillId="0" borderId="2" xfId="0" applyFont="1" applyBorder="1" applyProtection="1"/>
    <xf numFmtId="0" fontId="1" fillId="0" borderId="3" xfId="0" applyFont="1" applyBorder="1" applyProtection="1"/>
    <xf numFmtId="2" fontId="20" fillId="0" borderId="4" xfId="3" applyNumberFormat="1" applyFont="1" applyBorder="1" applyAlignment="1" applyProtection="1">
      <alignment horizontal="center"/>
    </xf>
    <xf numFmtId="2" fontId="2" fillId="0" borderId="0" xfId="3" applyNumberFormat="1" applyFont="1" applyFill="1" applyBorder="1" applyProtection="1"/>
    <xf numFmtId="0" fontId="4" fillId="0" borderId="5" xfId="3" applyFont="1" applyBorder="1" applyAlignment="1" applyProtection="1">
      <alignment horizontal="centerContinuous"/>
    </xf>
    <xf numFmtId="2" fontId="20" fillId="0" borderId="5" xfId="3" applyNumberFormat="1" applyFont="1" applyBorder="1" applyProtection="1"/>
    <xf numFmtId="0" fontId="4" fillId="0" borderId="5" xfId="3" applyFont="1" applyBorder="1" applyAlignment="1" applyProtection="1">
      <alignment horizontal="center"/>
    </xf>
    <xf numFmtId="0" fontId="2" fillId="0" borderId="0" xfId="3" applyFont="1" applyBorder="1" applyAlignment="1" applyProtection="1">
      <alignment horizontal="centerContinuous"/>
    </xf>
    <xf numFmtId="0" fontId="2" fillId="0" borderId="0" xfId="3" applyFont="1" applyBorder="1" applyAlignment="1" applyProtection="1">
      <alignment horizontal="right"/>
    </xf>
    <xf numFmtId="0" fontId="2" fillId="2" borderId="0" xfId="3" applyFont="1" applyFill="1" applyBorder="1" applyProtection="1"/>
    <xf numFmtId="0" fontId="4" fillId="0" borderId="0" xfId="3" applyFont="1" applyBorder="1" applyAlignment="1" applyProtection="1"/>
    <xf numFmtId="0" fontId="4" fillId="0" borderId="0" xfId="3" applyFont="1" applyBorder="1" applyAlignment="1" applyProtection="1">
      <alignment vertical="top"/>
    </xf>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1" fillId="0" borderId="9" xfId="0" applyFont="1" applyBorder="1" applyAlignment="1" applyProtection="1"/>
    <xf numFmtId="0" fontId="1" fillId="0" borderId="10" xfId="0" applyFont="1" applyBorder="1" applyProtection="1"/>
    <xf numFmtId="0" fontId="1" fillId="0" borderId="11" xfId="0" applyFont="1" applyBorder="1" applyProtection="1"/>
    <xf numFmtId="0" fontId="1" fillId="0" borderId="12" xfId="0" applyFont="1" applyBorder="1" applyProtection="1"/>
    <xf numFmtId="0" fontId="21" fillId="0" borderId="0" xfId="0" applyFont="1" applyProtection="1"/>
    <xf numFmtId="0" fontId="1" fillId="0" borderId="0" xfId="0" applyFont="1"/>
    <xf numFmtId="0" fontId="4" fillId="0" borderId="5" xfId="3" applyFont="1" applyBorder="1" applyAlignment="1" applyProtection="1">
      <alignment horizontal="center"/>
      <protection locked="0"/>
    </xf>
    <xf numFmtId="0" fontId="2" fillId="0" borderId="4" xfId="3" applyFont="1" applyBorder="1" applyAlignment="1" applyProtection="1">
      <alignment horizontal="center"/>
    </xf>
    <xf numFmtId="0" fontId="1" fillId="0" borderId="2" xfId="0" applyFont="1" applyFill="1" applyBorder="1" applyAlignment="1" applyProtection="1"/>
    <xf numFmtId="14" fontId="1" fillId="0" borderId="2" xfId="0" applyNumberFormat="1" applyFont="1" applyFill="1" applyBorder="1" applyAlignment="1" applyProtection="1"/>
    <xf numFmtId="43" fontId="2" fillId="0" borderId="13" xfId="1" applyFont="1" applyBorder="1" applyProtection="1"/>
    <xf numFmtId="164" fontId="2" fillId="0" borderId="14" xfId="3" applyNumberFormat="1" applyFont="1" applyBorder="1" applyAlignment="1" applyProtection="1">
      <alignment horizontal="centerContinuous"/>
    </xf>
    <xf numFmtId="0" fontId="2" fillId="0" borderId="15" xfId="3" applyFont="1" applyBorder="1" applyProtection="1"/>
    <xf numFmtId="164" fontId="2" fillId="0" borderId="16" xfId="3" applyNumberFormat="1" applyFont="1" applyBorder="1" applyAlignment="1" applyProtection="1">
      <alignment horizontal="right"/>
    </xf>
    <xf numFmtId="2" fontId="4" fillId="0" borderId="17" xfId="3" applyNumberFormat="1" applyFont="1" applyBorder="1" applyProtection="1"/>
    <xf numFmtId="0" fontId="2" fillId="0" borderId="16" xfId="3" applyFont="1" applyBorder="1" applyAlignment="1" applyProtection="1">
      <alignment horizontal="right"/>
    </xf>
    <xf numFmtId="0" fontId="2" fillId="0" borderId="16" xfId="3" quotePrefix="1" applyFont="1" applyBorder="1" applyAlignment="1" applyProtection="1">
      <alignment horizontal="right"/>
    </xf>
    <xf numFmtId="49" fontId="1" fillId="0" borderId="16" xfId="0" applyNumberFormat="1" applyFont="1" applyBorder="1" applyAlignment="1" applyProtection="1">
      <alignment horizontal="right"/>
    </xf>
    <xf numFmtId="164" fontId="2" fillId="0" borderId="14" xfId="3" applyNumberFormat="1" applyFont="1" applyBorder="1" applyAlignment="1" applyProtection="1">
      <alignment horizontal="right"/>
    </xf>
    <xf numFmtId="49" fontId="2" fillId="0" borderId="16" xfId="3" applyNumberFormat="1" applyFont="1" applyBorder="1" applyAlignment="1" applyProtection="1">
      <alignment horizontal="right"/>
    </xf>
    <xf numFmtId="0" fontId="6" fillId="0" borderId="0" xfId="3" applyFont="1" applyBorder="1" applyAlignment="1" applyProtection="1">
      <alignment horizontal="centerContinuous"/>
    </xf>
    <xf numFmtId="0" fontId="2" fillId="0" borderId="0" xfId="3" applyFont="1" applyFill="1" applyBorder="1" applyProtection="1"/>
    <xf numFmtId="0" fontId="2" fillId="0" borderId="0" xfId="3" applyFont="1" applyFill="1" applyBorder="1" applyAlignment="1" applyProtection="1">
      <alignment horizontal="centerContinuous"/>
    </xf>
    <xf numFmtId="0" fontId="22" fillId="0" borderId="0" xfId="3" applyFont="1" applyBorder="1" applyProtection="1"/>
    <xf numFmtId="0" fontId="8" fillId="0" borderId="0" xfId="0" applyFont="1" applyBorder="1" applyProtection="1"/>
    <xf numFmtId="0" fontId="1" fillId="2" borderId="0" xfId="0" applyFont="1" applyFill="1" applyBorder="1" applyProtection="1"/>
    <xf numFmtId="0" fontId="7" fillId="0" borderId="0" xfId="0" applyFont="1" applyBorder="1" applyAlignment="1" applyProtection="1">
      <alignment horizontal="center"/>
    </xf>
    <xf numFmtId="0" fontId="2" fillId="0" borderId="51" xfId="3" applyFont="1" applyBorder="1" applyAlignment="1" applyProtection="1">
      <alignment horizontal="centerContinuous"/>
    </xf>
    <xf numFmtId="0" fontId="2" fillId="0" borderId="51" xfId="3" applyFont="1" applyBorder="1" applyProtection="1"/>
    <xf numFmtId="0" fontId="4" fillId="0" borderId="51" xfId="3" applyFont="1" applyFill="1" applyBorder="1" applyAlignment="1" applyProtection="1">
      <alignment horizontal="center" wrapText="1"/>
    </xf>
    <xf numFmtId="0" fontId="4" fillId="0" borderId="51" xfId="3" applyFont="1" applyFill="1" applyBorder="1" applyAlignment="1" applyProtection="1">
      <alignment horizontal="left" wrapText="1"/>
    </xf>
    <xf numFmtId="0" fontId="2" fillId="0" borderId="51" xfId="3" applyFont="1" applyFill="1" applyBorder="1" applyProtection="1"/>
    <xf numFmtId="166" fontId="2" fillId="0" borderId="51" xfId="0" applyNumberFormat="1" applyFont="1" applyFill="1" applyBorder="1" applyProtection="1"/>
    <xf numFmtId="43" fontId="2" fillId="3" borderId="51" xfId="1" applyFont="1" applyFill="1" applyBorder="1" applyProtection="1">
      <protection locked="0"/>
    </xf>
    <xf numFmtId="43" fontId="2" fillId="4" borderId="51" xfId="1" applyFont="1" applyFill="1" applyBorder="1" applyProtection="1"/>
    <xf numFmtId="0" fontId="2" fillId="0" borderId="51" xfId="3" applyFont="1" applyFill="1" applyBorder="1" applyAlignment="1" applyProtection="1">
      <alignment horizontal="center"/>
    </xf>
    <xf numFmtId="2" fontId="2" fillId="5" borderId="51" xfId="3" applyNumberFormat="1" applyFont="1" applyFill="1" applyBorder="1" applyProtection="1"/>
    <xf numFmtId="0" fontId="4" fillId="0" borderId="51" xfId="3" applyFont="1" applyBorder="1" applyAlignment="1" applyProtection="1">
      <alignment horizontal="centerContinuous"/>
    </xf>
    <xf numFmtId="166" fontId="2" fillId="0" borderId="51" xfId="0" applyNumberFormat="1" applyFont="1" applyBorder="1" applyProtection="1"/>
    <xf numFmtId="164" fontId="2" fillId="0" borderId="18" xfId="3" quotePrefix="1" applyNumberFormat="1" applyFont="1" applyBorder="1" applyAlignment="1" applyProtection="1">
      <alignment horizontal="right"/>
    </xf>
    <xf numFmtId="0" fontId="1" fillId="6" borderId="19" xfId="0" applyFont="1" applyFill="1" applyBorder="1" applyProtection="1"/>
    <xf numFmtId="0" fontId="1" fillId="6" borderId="20" xfId="0" applyFont="1" applyFill="1" applyBorder="1" applyProtection="1"/>
    <xf numFmtId="0" fontId="2" fillId="6" borderId="21" xfId="3" applyFont="1" applyFill="1" applyBorder="1" applyAlignment="1" applyProtection="1">
      <alignment horizontal="centerContinuous"/>
    </xf>
    <xf numFmtId="0" fontId="2" fillId="6" borderId="0" xfId="3" applyFont="1" applyFill="1" applyBorder="1" applyAlignment="1" applyProtection="1">
      <alignment horizontal="centerContinuous"/>
    </xf>
    <xf numFmtId="0" fontId="2" fillId="6" borderId="0" xfId="3" applyFont="1" applyFill="1" applyBorder="1" applyProtection="1"/>
    <xf numFmtId="0" fontId="1" fillId="6" borderId="0" xfId="0" applyFont="1" applyFill="1" applyBorder="1" applyProtection="1"/>
    <xf numFmtId="0" fontId="1" fillId="6" borderId="21" xfId="0" applyFont="1" applyFill="1" applyBorder="1" applyProtection="1"/>
    <xf numFmtId="0" fontId="8" fillId="6" borderId="21" xfId="0" applyFont="1" applyFill="1" applyBorder="1" applyProtection="1"/>
    <xf numFmtId="0" fontId="2" fillId="6" borderId="21" xfId="3" applyFont="1" applyFill="1" applyBorder="1" applyAlignment="1" applyProtection="1"/>
    <xf numFmtId="0" fontId="4" fillId="6" borderId="0" xfId="3" applyFont="1" applyFill="1" applyBorder="1" applyAlignment="1" applyProtection="1">
      <alignment horizontal="center"/>
    </xf>
    <xf numFmtId="0" fontId="1" fillId="6" borderId="21" xfId="0" applyFont="1" applyFill="1" applyBorder="1" applyAlignment="1" applyProtection="1"/>
    <xf numFmtId="0" fontId="1" fillId="6" borderId="1" xfId="0" applyFont="1" applyFill="1" applyBorder="1" applyProtection="1"/>
    <xf numFmtId="0" fontId="1" fillId="6" borderId="2" xfId="0" applyFont="1" applyFill="1" applyBorder="1" applyProtection="1"/>
    <xf numFmtId="0" fontId="1" fillId="0" borderId="5" xfId="0" applyFont="1" applyBorder="1" applyProtection="1"/>
    <xf numFmtId="0" fontId="0" fillId="0" borderId="5" xfId="0" applyBorder="1"/>
    <xf numFmtId="0" fontId="4" fillId="4" borderId="5" xfId="3" applyFont="1" applyFill="1" applyBorder="1" applyAlignment="1" applyProtection="1">
      <alignment horizontal="center"/>
      <protection locked="0"/>
    </xf>
    <xf numFmtId="49" fontId="1" fillId="0" borderId="14" xfId="0" applyNumberFormat="1" applyFont="1" applyBorder="1" applyAlignment="1" applyProtection="1">
      <alignment horizontal="right"/>
    </xf>
    <xf numFmtId="164" fontId="2" fillId="0" borderId="18" xfId="3" applyNumberFormat="1" applyFont="1" applyBorder="1" applyAlignment="1" applyProtection="1">
      <alignment horizontal="right"/>
    </xf>
    <xf numFmtId="0" fontId="4" fillId="0" borderId="22" xfId="3" applyFont="1" applyBorder="1" applyAlignment="1" applyProtection="1">
      <alignment horizontal="centerContinuous"/>
    </xf>
    <xf numFmtId="2" fontId="20" fillId="0" borderId="22" xfId="3" applyNumberFormat="1" applyFont="1" applyBorder="1" applyProtection="1"/>
    <xf numFmtId="2" fontId="4" fillId="0" borderId="13" xfId="3" applyNumberFormat="1" applyFont="1" applyBorder="1" applyProtection="1"/>
    <xf numFmtId="2" fontId="4" fillId="0" borderId="15" xfId="3" applyNumberFormat="1" applyFont="1" applyBorder="1" applyProtection="1"/>
    <xf numFmtId="0" fontId="4" fillId="0" borderId="22" xfId="3" applyFont="1" applyBorder="1" applyAlignment="1" applyProtection="1">
      <alignment horizontal="center"/>
    </xf>
    <xf numFmtId="49" fontId="2" fillId="0" borderId="14" xfId="3" applyNumberFormat="1" applyFont="1" applyBorder="1" applyAlignment="1" applyProtection="1">
      <alignment horizontal="right"/>
    </xf>
    <xf numFmtId="0" fontId="4" fillId="0" borderId="4" xfId="3" applyFont="1" applyBorder="1" applyAlignment="1" applyProtection="1">
      <alignment horizontal="centerContinuous"/>
    </xf>
    <xf numFmtId="2" fontId="20" fillId="0" borderId="4" xfId="3" applyNumberFormat="1" applyFont="1" applyBorder="1" applyProtection="1"/>
    <xf numFmtId="0" fontId="2" fillId="0" borderId="23" xfId="3" quotePrefix="1" applyFont="1" applyBorder="1" applyAlignment="1" applyProtection="1">
      <alignment horizontal="right"/>
    </xf>
    <xf numFmtId="0" fontId="4" fillId="0" borderId="24" xfId="3" applyFont="1" applyFill="1" applyBorder="1" applyAlignment="1" applyProtection="1">
      <alignment horizontal="centerContinuous"/>
    </xf>
    <xf numFmtId="2" fontId="4" fillId="0" borderId="25" xfId="3" applyNumberFormat="1" applyFont="1" applyBorder="1" applyProtection="1"/>
    <xf numFmtId="164" fontId="2" fillId="0" borderId="14" xfId="3" quotePrefix="1" applyNumberFormat="1" applyFont="1" applyBorder="1" applyAlignment="1" applyProtection="1">
      <alignment horizontal="right"/>
    </xf>
    <xf numFmtId="49" fontId="2" fillId="0" borderId="18" xfId="3" applyNumberFormat="1" applyFont="1" applyBorder="1" applyAlignment="1" applyProtection="1">
      <alignment horizontal="right"/>
    </xf>
    <xf numFmtId="0" fontId="2" fillId="0" borderId="14" xfId="3" applyFont="1" applyBorder="1" applyAlignment="1" applyProtection="1">
      <alignment horizontal="right"/>
    </xf>
    <xf numFmtId="0" fontId="4" fillId="0" borderId="4" xfId="3" applyFont="1" applyBorder="1" applyAlignment="1" applyProtection="1">
      <alignment horizontal="center"/>
    </xf>
    <xf numFmtId="2" fontId="20" fillId="0" borderId="26" xfId="3" applyNumberFormat="1" applyFont="1" applyBorder="1" applyProtection="1"/>
    <xf numFmtId="2" fontId="2" fillId="0" borderId="17" xfId="3" applyNumberFormat="1" applyFont="1" applyBorder="1" applyProtection="1"/>
    <xf numFmtId="2" fontId="2" fillId="5" borderId="52" xfId="3" applyNumberFormat="1" applyFont="1" applyFill="1" applyBorder="1" applyProtection="1"/>
    <xf numFmtId="2" fontId="2" fillId="5" borderId="53" xfId="3" applyNumberFormat="1" applyFont="1" applyFill="1" applyBorder="1" applyProtection="1"/>
    <xf numFmtId="43" fontId="2" fillId="0" borderId="51" xfId="1" applyFont="1" applyFill="1" applyBorder="1" applyProtection="1">
      <protection locked="0"/>
    </xf>
    <xf numFmtId="43" fontId="2" fillId="0" borderId="52" xfId="1" applyFont="1" applyFill="1" applyBorder="1" applyProtection="1">
      <protection locked="0"/>
    </xf>
    <xf numFmtId="43" fontId="4" fillId="0" borderId="51" xfId="1" applyFont="1" applyFill="1" applyBorder="1" applyProtection="1">
      <protection locked="0"/>
    </xf>
    <xf numFmtId="43" fontId="2" fillId="0" borderId="53" xfId="1" applyFont="1" applyFill="1" applyBorder="1" applyProtection="1">
      <protection locked="0"/>
    </xf>
    <xf numFmtId="2" fontId="20" fillId="0" borderId="27" xfId="3" applyNumberFormat="1" applyFont="1" applyBorder="1" applyProtection="1"/>
    <xf numFmtId="2" fontId="4" fillId="0" borderId="28" xfId="3" applyNumberFormat="1" applyFont="1" applyBorder="1" applyProtection="1"/>
    <xf numFmtId="0" fontId="19" fillId="0" borderId="0" xfId="2" applyFont="1" applyAlignment="1" applyProtection="1">
      <alignment horizontal="center"/>
    </xf>
    <xf numFmtId="0" fontId="5" fillId="0" borderId="0" xfId="3" applyFont="1" applyBorder="1" applyAlignment="1" applyProtection="1">
      <alignment horizontal="center"/>
    </xf>
    <xf numFmtId="0" fontId="4" fillId="0" borderId="0" xfId="3" applyFont="1" applyBorder="1" applyAlignment="1" applyProtection="1">
      <alignment horizontal="center"/>
    </xf>
    <xf numFmtId="0" fontId="2" fillId="0" borderId="0" xfId="3" applyFont="1" applyBorder="1" applyAlignment="1" applyProtection="1">
      <alignment horizontal="center"/>
    </xf>
    <xf numFmtId="0" fontId="4" fillId="0" borderId="54" xfId="3" applyFont="1" applyFill="1" applyBorder="1" applyAlignment="1" applyProtection="1">
      <alignment horizontal="center" wrapText="1"/>
    </xf>
    <xf numFmtId="43" fontId="2" fillId="0" borderId="54" xfId="1" applyFont="1" applyFill="1" applyBorder="1" applyProtection="1">
      <protection locked="0"/>
    </xf>
    <xf numFmtId="2" fontId="2" fillId="5" borderId="54" xfId="3" applyNumberFormat="1" applyFont="1" applyFill="1" applyBorder="1" applyProtection="1"/>
    <xf numFmtId="0" fontId="0" fillId="0" borderId="0" xfId="0" applyProtection="1"/>
    <xf numFmtId="0" fontId="0" fillId="0" borderId="19" xfId="0" applyBorder="1" applyProtection="1"/>
    <xf numFmtId="0" fontId="0" fillId="0" borderId="20" xfId="0" applyBorder="1" applyProtection="1"/>
    <xf numFmtId="0" fontId="0" fillId="0" borderId="20" xfId="0" applyBorder="1" applyAlignment="1" applyProtection="1">
      <alignment horizontal="right"/>
    </xf>
    <xf numFmtId="0" fontId="0" fillId="0" borderId="30" xfId="0" applyBorder="1" applyProtection="1"/>
    <xf numFmtId="0" fontId="0" fillId="0" borderId="21" xfId="0" applyBorder="1" applyProtection="1"/>
    <xf numFmtId="0" fontId="0" fillId="0" borderId="0" xfId="0" applyBorder="1" applyProtection="1"/>
    <xf numFmtId="0" fontId="1" fillId="3" borderId="5" xfId="0" applyFont="1" applyFill="1" applyBorder="1" applyProtection="1">
      <protection locked="0"/>
    </xf>
    <xf numFmtId="0" fontId="0" fillId="0" borderId="32" xfId="0" applyBorder="1" applyProtection="1"/>
    <xf numFmtId="0" fontId="0" fillId="0" borderId="0" xfId="0" applyBorder="1" applyAlignment="1" applyProtection="1">
      <alignment horizontal="right"/>
    </xf>
    <xf numFmtId="0" fontId="0" fillId="3" borderId="5" xfId="0" applyFill="1" applyBorder="1" applyAlignment="1" applyProtection="1">
      <alignment horizontal="left"/>
      <protection locked="0"/>
    </xf>
    <xf numFmtId="0" fontId="0" fillId="0" borderId="0" xfId="0" applyBorder="1" applyAlignment="1" applyProtection="1">
      <alignment horizontal="left"/>
    </xf>
    <xf numFmtId="0" fontId="0" fillId="3" borderId="5" xfId="0" applyFill="1" applyBorder="1" applyProtection="1">
      <protection locked="0"/>
    </xf>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3" xfId="0" applyBorder="1" applyProtection="1"/>
    <xf numFmtId="0" fontId="0" fillId="0" borderId="0" xfId="0" applyAlignment="1" applyProtection="1">
      <alignment horizontal="right"/>
    </xf>
    <xf numFmtId="0" fontId="0" fillId="0" borderId="0" xfId="0" applyAlignment="1">
      <alignment vertical="top"/>
    </xf>
    <xf numFmtId="0" fontId="7" fillId="0" borderId="55" xfId="0" applyFont="1" applyBorder="1" applyAlignment="1">
      <alignment horizontal="left" vertical="top"/>
    </xf>
    <xf numFmtId="0" fontId="1" fillId="0" borderId="55" xfId="0" applyFont="1" applyBorder="1" applyAlignment="1">
      <alignment vertical="top" wrapText="1"/>
    </xf>
    <xf numFmtId="0" fontId="7" fillId="0" borderId="55" xfId="0" applyFont="1" applyBorder="1" applyAlignment="1">
      <alignment horizontal="center" vertical="top"/>
    </xf>
    <xf numFmtId="0" fontId="1" fillId="8" borderId="55" xfId="0" applyFont="1" applyFill="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horizontal="left" vertical="top"/>
    </xf>
    <xf numFmtId="0" fontId="1" fillId="0" borderId="0" xfId="0" applyFont="1" applyBorder="1" applyAlignment="1">
      <alignmen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0" borderId="0" xfId="0" applyAlignment="1">
      <alignment vertical="top" wrapText="1"/>
    </xf>
    <xf numFmtId="0" fontId="0" fillId="0" borderId="55" xfId="0" applyBorder="1" applyAlignment="1">
      <alignment vertical="top" wrapText="1"/>
    </xf>
    <xf numFmtId="0" fontId="0" fillId="0" borderId="0" xfId="0" applyAlignment="1">
      <alignment horizontal="left" vertical="top"/>
    </xf>
    <xf numFmtId="0" fontId="0" fillId="0" borderId="0" xfId="0" applyAlignment="1">
      <alignment horizontal="centerContinuous"/>
    </xf>
    <xf numFmtId="0" fontId="0" fillId="0" borderId="56" xfId="0" applyBorder="1"/>
    <xf numFmtId="0" fontId="0" fillId="0" borderId="57" xfId="0" applyBorder="1"/>
    <xf numFmtId="0" fontId="1" fillId="0" borderId="57" xfId="0" applyFont="1" applyBorder="1"/>
    <xf numFmtId="0" fontId="18" fillId="0" borderId="0" xfId="0" applyFont="1"/>
    <xf numFmtId="0" fontId="0" fillId="0" borderId="58" xfId="0" applyBorder="1"/>
    <xf numFmtId="0" fontId="0" fillId="0" borderId="59" xfId="0" applyBorder="1"/>
    <xf numFmtId="0" fontId="19" fillId="0" borderId="0" xfId="2" applyFont="1" applyAlignment="1" applyProtection="1">
      <alignment horizontal="left"/>
    </xf>
    <xf numFmtId="0" fontId="1" fillId="0" borderId="33" xfId="0" applyFont="1" applyBorder="1" applyProtection="1"/>
    <xf numFmtId="0" fontId="1" fillId="0" borderId="5" xfId="0" applyFont="1" applyFill="1" applyBorder="1" applyAlignment="1" applyProtection="1">
      <alignment horizontal="center"/>
    </xf>
    <xf numFmtId="2" fontId="2" fillId="0" borderId="17" xfId="3" applyNumberFormat="1" applyFont="1" applyFill="1" applyBorder="1" applyProtection="1"/>
    <xf numFmtId="0" fontId="4" fillId="7" borderId="22" xfId="3" applyFont="1" applyFill="1" applyBorder="1" applyAlignment="1" applyProtection="1">
      <alignment horizontal="center"/>
    </xf>
    <xf numFmtId="0" fontId="4" fillId="7" borderId="13" xfId="3" applyFont="1" applyFill="1" applyBorder="1" applyAlignment="1" applyProtection="1">
      <alignment horizontal="center"/>
    </xf>
    <xf numFmtId="0" fontId="2" fillId="2" borderId="26" xfId="3" applyFont="1" applyFill="1" applyBorder="1" applyAlignment="1" applyProtection="1"/>
    <xf numFmtId="0" fontId="4" fillId="7" borderId="26" xfId="3" applyFont="1" applyFill="1" applyBorder="1" applyAlignment="1" applyProtection="1">
      <alignment horizontal="center"/>
    </xf>
    <xf numFmtId="0" fontId="4" fillId="7" borderId="25" xfId="3" applyFont="1" applyFill="1" applyBorder="1" applyAlignment="1" applyProtection="1">
      <alignment horizontal="center"/>
    </xf>
    <xf numFmtId="166" fontId="2" fillId="0" borderId="0" xfId="0" applyNumberFormat="1" applyFont="1" applyFill="1" applyBorder="1" applyProtection="1"/>
    <xf numFmtId="0" fontId="14" fillId="0" borderId="0" xfId="0" applyFont="1" applyBorder="1" applyAlignment="1" applyProtection="1">
      <alignment horizontal="right"/>
    </xf>
    <xf numFmtId="2" fontId="1" fillId="0" borderId="17" xfId="0" applyNumberFormat="1" applyFont="1" applyBorder="1" applyProtection="1"/>
    <xf numFmtId="0" fontId="1" fillId="0" borderId="50" xfId="0" applyFont="1" applyBorder="1" applyAlignment="1" applyProtection="1"/>
    <xf numFmtId="0" fontId="6" fillId="0" borderId="50" xfId="3" applyFont="1" applyFill="1" applyBorder="1" applyAlignment="1" applyProtection="1"/>
    <xf numFmtId="0" fontId="2" fillId="0" borderId="50" xfId="3" applyFont="1" applyBorder="1" applyAlignment="1" applyProtection="1"/>
    <xf numFmtId="0" fontId="1" fillId="0" borderId="50" xfId="0" applyFont="1" applyBorder="1" applyProtection="1"/>
    <xf numFmtId="0" fontId="14" fillId="0" borderId="0" xfId="0" applyFont="1" applyBorder="1" applyAlignment="1" applyProtection="1"/>
    <xf numFmtId="2" fontId="1" fillId="0" borderId="13" xfId="0" applyNumberFormat="1" applyFont="1" applyBorder="1" applyProtection="1"/>
    <xf numFmtId="0" fontId="1" fillId="0" borderId="0" xfId="0" applyFont="1" applyFill="1" applyBorder="1" applyProtection="1"/>
    <xf numFmtId="164" fontId="2" fillId="7" borderId="18" xfId="3" applyNumberFormat="1" applyFont="1" applyFill="1" applyBorder="1" applyAlignment="1" applyProtection="1">
      <alignment horizontal="right"/>
    </xf>
    <xf numFmtId="0" fontId="2" fillId="0" borderId="29" xfId="3" applyFont="1" applyBorder="1" applyAlignment="1" applyProtection="1">
      <alignment horizontal="right"/>
    </xf>
    <xf numFmtId="0" fontId="4" fillId="0" borderId="31" xfId="3" applyFont="1" applyBorder="1" applyAlignment="1" applyProtection="1">
      <alignment horizontal="center"/>
    </xf>
    <xf numFmtId="2" fontId="20" fillId="0" borderId="31" xfId="3" applyNumberFormat="1" applyFont="1" applyBorder="1" applyProtection="1"/>
    <xf numFmtId="2" fontId="4" fillId="0" borderId="69" xfId="3" applyNumberFormat="1" applyFont="1" applyBorder="1" applyProtection="1"/>
    <xf numFmtId="0" fontId="1" fillId="0" borderId="55" xfId="0" applyFont="1" applyBorder="1" applyAlignment="1">
      <alignment horizontal="center" vertical="top"/>
    </xf>
    <xf numFmtId="0" fontId="0" fillId="0" borderId="0" xfId="0" applyAlignment="1">
      <alignment horizontal="center" vertical="top"/>
    </xf>
    <xf numFmtId="0" fontId="26" fillId="0" borderId="55" xfId="0" applyFont="1" applyBorder="1" applyAlignment="1">
      <alignment horizontal="center" vertical="top"/>
    </xf>
    <xf numFmtId="0" fontId="2" fillId="7" borderId="18" xfId="3" applyFont="1" applyFill="1" applyBorder="1" applyAlignment="1" applyProtection="1">
      <alignment horizontal="right"/>
    </xf>
    <xf numFmtId="2" fontId="20" fillId="7" borderId="22" xfId="3" applyNumberFormat="1" applyFont="1" applyFill="1" applyBorder="1" applyProtection="1"/>
    <xf numFmtId="2" fontId="4" fillId="7" borderId="13" xfId="3" applyNumberFormat="1" applyFont="1" applyFill="1" applyBorder="1" applyProtection="1"/>
    <xf numFmtId="2" fontId="20" fillId="0" borderId="70" xfId="3" applyNumberFormat="1" applyFont="1" applyBorder="1" applyProtection="1"/>
    <xf numFmtId="0" fontId="2" fillId="0" borderId="18" xfId="3" applyFont="1" applyBorder="1" applyAlignment="1" applyProtection="1">
      <alignment horizontal="right"/>
    </xf>
    <xf numFmtId="49" fontId="2" fillId="0" borderId="42" xfId="3" applyNumberFormat="1" applyFont="1" applyBorder="1" applyAlignment="1" applyProtection="1">
      <alignment horizontal="right"/>
    </xf>
    <xf numFmtId="0" fontId="4" fillId="0" borderId="47" xfId="3" applyFont="1" applyBorder="1" applyAlignment="1" applyProtection="1">
      <alignment horizontal="center"/>
    </xf>
    <xf numFmtId="2" fontId="20" fillId="0" borderId="47" xfId="3" applyNumberFormat="1" applyFont="1" applyBorder="1" applyProtection="1"/>
    <xf numFmtId="2" fontId="4" fillId="0" borderId="48" xfId="3" applyNumberFormat="1" applyFont="1" applyBorder="1" applyProtection="1"/>
    <xf numFmtId="2" fontId="20" fillId="7" borderId="26" xfId="3" applyNumberFormat="1" applyFont="1" applyFill="1" applyBorder="1" applyProtection="1"/>
    <xf numFmtId="2" fontId="4" fillId="7" borderId="25" xfId="3" applyNumberFormat="1" applyFont="1" applyFill="1" applyBorder="1" applyProtection="1"/>
    <xf numFmtId="0" fontId="4" fillId="2" borderId="26" xfId="3" applyFont="1" applyFill="1" applyBorder="1" applyAlignment="1" applyProtection="1">
      <alignment horizontal="center"/>
    </xf>
    <xf numFmtId="43" fontId="2" fillId="0" borderId="66" xfId="1" applyFont="1" applyFill="1" applyBorder="1" applyProtection="1">
      <protection locked="0"/>
    </xf>
    <xf numFmtId="43" fontId="2" fillId="0" borderId="73" xfId="1" applyFont="1" applyFill="1" applyBorder="1" applyProtection="1">
      <protection locked="0"/>
    </xf>
    <xf numFmtId="43" fontId="4" fillId="0" borderId="53" xfId="1" applyFont="1" applyFill="1" applyBorder="1" applyAlignment="1" applyProtection="1">
      <alignment horizontal="center"/>
      <protection locked="0"/>
    </xf>
    <xf numFmtId="43" fontId="4" fillId="0" borderId="54" xfId="1" applyFont="1" applyFill="1" applyBorder="1" applyAlignment="1" applyProtection="1">
      <alignment horizontal="center"/>
      <protection locked="0"/>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0" xfId="3" applyFont="1" applyFill="1" applyBorder="1" applyAlignment="1" applyProtection="1">
      <alignment horizontal="center" wrapText="1"/>
    </xf>
    <xf numFmtId="43" fontId="2" fillId="5" borderId="51" xfId="1" applyFont="1" applyFill="1" applyBorder="1" applyProtection="1"/>
    <xf numFmtId="0" fontId="4" fillId="0" borderId="0" xfId="3" applyFont="1" applyFill="1" applyBorder="1" applyAlignment="1" applyProtection="1"/>
    <xf numFmtId="43" fontId="2" fillId="0" borderId="0" xfId="1" applyFont="1" applyFill="1" applyBorder="1" applyProtection="1">
      <protection locked="0"/>
    </xf>
    <xf numFmtId="43" fontId="4" fillId="0" borderId="0" xfId="1" applyFont="1" applyFill="1" applyBorder="1" applyProtection="1">
      <protection locked="0"/>
    </xf>
    <xf numFmtId="0" fontId="12" fillId="0" borderId="0" xfId="3" applyFont="1" applyFill="1" applyBorder="1" applyAlignment="1" applyProtection="1"/>
    <xf numFmtId="0" fontId="7" fillId="0" borderId="60" xfId="0" applyFont="1" applyBorder="1" applyAlignment="1">
      <alignment horizontal="left" vertical="top"/>
    </xf>
    <xf numFmtId="0" fontId="1" fillId="0" borderId="74" xfId="0" applyFont="1" applyBorder="1" applyAlignment="1">
      <alignment vertical="top" wrapText="1"/>
    </xf>
    <xf numFmtId="0" fontId="23" fillId="0" borderId="5" xfId="0" applyFont="1" applyBorder="1"/>
    <xf numFmtId="0" fontId="1" fillId="0" borderId="55" xfId="0" applyFont="1" applyFill="1" applyBorder="1" applyAlignment="1">
      <alignment horizontal="left" vertical="top" wrapText="1"/>
    </xf>
    <xf numFmtId="0" fontId="7" fillId="0" borderId="55" xfId="0" applyFont="1" applyFill="1" applyBorder="1" applyAlignment="1">
      <alignment horizontal="center" vertical="top"/>
    </xf>
    <xf numFmtId="0" fontId="7" fillId="0" borderId="55" xfId="0" applyFont="1" applyFill="1" applyBorder="1" applyAlignment="1">
      <alignment horizontal="left" vertical="top"/>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7" fillId="6" borderId="20" xfId="0" applyFont="1" applyFill="1" applyBorder="1" applyAlignment="1" applyProtection="1">
      <alignment horizontal="center"/>
    </xf>
    <xf numFmtId="0" fontId="4" fillId="0" borderId="68" xfId="3" applyFont="1" applyFill="1" applyBorder="1" applyAlignment="1" applyProtection="1">
      <alignment horizontal="center" wrapText="1"/>
    </xf>
    <xf numFmtId="43" fontId="2" fillId="0" borderId="68" xfId="1" applyFont="1" applyFill="1" applyBorder="1" applyProtection="1">
      <protection locked="0"/>
    </xf>
    <xf numFmtId="0" fontId="4" fillId="0" borderId="75" xfId="3" applyFont="1" applyFill="1" applyBorder="1" applyAlignment="1" applyProtection="1">
      <alignment horizontal="center" wrapText="1"/>
    </xf>
    <xf numFmtId="43" fontId="2" fillId="0" borderId="75" xfId="1" applyFont="1" applyFill="1" applyBorder="1" applyProtection="1">
      <protection locked="0"/>
    </xf>
    <xf numFmtId="2" fontId="2" fillId="5" borderId="75" xfId="3" applyNumberFormat="1" applyFont="1" applyFill="1" applyBorder="1" applyProtection="1"/>
    <xf numFmtId="2" fontId="28" fillId="0" borderId="5" xfId="3" applyNumberFormat="1" applyFont="1" applyBorder="1" applyProtection="1"/>
    <xf numFmtId="2" fontId="28" fillId="0" borderId="22" xfId="3" applyNumberFormat="1" applyFont="1" applyBorder="1" applyProtection="1"/>
    <xf numFmtId="0" fontId="4" fillId="0" borderId="0" xfId="3" applyFont="1" applyFill="1" applyBorder="1" applyAlignment="1" applyProtection="1">
      <alignment horizontal="left" wrapText="1"/>
    </xf>
    <xf numFmtId="43" fontId="4" fillId="0" borderId="0" xfId="1" applyFont="1" applyFill="1" applyBorder="1" applyAlignment="1" applyProtection="1">
      <alignment horizontal="center"/>
      <protection locked="0"/>
    </xf>
    <xf numFmtId="0" fontId="1" fillId="0" borderId="0" xfId="0" applyFont="1" applyAlignment="1" applyProtection="1">
      <alignment horizontal="right" vertical="center"/>
    </xf>
    <xf numFmtId="0" fontId="7" fillId="0" borderId="57" xfId="0" applyFont="1" applyBorder="1"/>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4" fillId="0" borderId="0" xfId="3" applyFont="1" applyFill="1" applyBorder="1" applyAlignment="1" applyProtection="1">
      <alignment horizontal="center" wrapText="1"/>
    </xf>
    <xf numFmtId="0" fontId="1" fillId="17" borderId="0" xfId="0" applyFont="1" applyFill="1" applyBorder="1" applyProtection="1"/>
    <xf numFmtId="0" fontId="2" fillId="17" borderId="0" xfId="3" applyFont="1" applyFill="1" applyBorder="1" applyProtection="1"/>
    <xf numFmtId="0" fontId="4" fillId="17" borderId="0" xfId="3" applyFont="1" applyFill="1" applyBorder="1" applyAlignment="1" applyProtection="1">
      <alignment horizontal="center" wrapText="1"/>
    </xf>
    <xf numFmtId="0" fontId="4" fillId="17" borderId="0" xfId="3" applyFont="1" applyFill="1" applyBorder="1" applyAlignment="1" applyProtection="1">
      <alignment horizontal="left" wrapText="1"/>
    </xf>
    <xf numFmtId="166" fontId="2" fillId="17" borderId="0" xfId="0" applyNumberFormat="1" applyFont="1" applyFill="1" applyBorder="1" applyProtection="1"/>
    <xf numFmtId="43" fontId="2" fillId="17" borderId="0" xfId="1" applyFont="1" applyFill="1" applyBorder="1" applyProtection="1">
      <protection locked="0"/>
    </xf>
    <xf numFmtId="43" fontId="4" fillId="17" borderId="0" xfId="1" applyFont="1" applyFill="1" applyBorder="1" applyProtection="1">
      <protection locked="0"/>
    </xf>
    <xf numFmtId="2" fontId="2" fillId="17" borderId="0" xfId="3" applyNumberFormat="1" applyFont="1" applyFill="1" applyBorder="1" applyProtection="1"/>
    <xf numFmtId="0" fontId="29" fillId="15" borderId="0" xfId="0" applyFont="1" applyFill="1" applyAlignment="1">
      <alignment horizontal="center" vertical="center" wrapText="1"/>
    </xf>
    <xf numFmtId="0" fontId="30" fillId="16" borderId="0" xfId="0" applyFont="1" applyFill="1" applyAlignment="1">
      <alignment horizontal="left" vertical="top" wrapText="1"/>
    </xf>
    <xf numFmtId="0" fontId="30" fillId="17" borderId="0" xfId="0" applyFont="1" applyFill="1" applyAlignment="1">
      <alignment horizontal="left" vertical="top" wrapText="1"/>
    </xf>
    <xf numFmtId="0" fontId="31" fillId="16" borderId="0" xfId="0" applyFont="1" applyFill="1" applyAlignment="1">
      <alignment horizontal="left" vertical="top" wrapText="1"/>
    </xf>
    <xf numFmtId="0" fontId="30" fillId="17" borderId="0" xfId="0" applyNumberFormat="1" applyFont="1" applyFill="1" applyAlignment="1">
      <alignment horizontal="left" vertical="top" wrapText="1"/>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0" xfId="3" applyFont="1" applyFill="1" applyBorder="1" applyAlignment="1" applyProtection="1">
      <alignment horizontal="center" wrapText="1"/>
    </xf>
    <xf numFmtId="0" fontId="4" fillId="17" borderId="0" xfId="3" applyFont="1" applyFill="1" applyBorder="1" applyAlignment="1" applyProtection="1">
      <alignment wrapText="1"/>
    </xf>
    <xf numFmtId="0" fontId="12" fillId="17" borderId="0" xfId="3" applyFont="1" applyFill="1" applyBorder="1" applyAlignment="1" applyProtection="1"/>
    <xf numFmtId="0" fontId="35" fillId="17" borderId="0" xfId="3" applyFont="1" applyFill="1" applyBorder="1" applyAlignment="1" applyProtection="1">
      <alignment wrapText="1"/>
    </xf>
    <xf numFmtId="0" fontId="4" fillId="8" borderId="0" xfId="3" applyFont="1" applyFill="1" applyBorder="1" applyAlignment="1" applyProtection="1">
      <alignment horizontal="center" wrapText="1"/>
    </xf>
    <xf numFmtId="43" fontId="2" fillId="8" borderId="0" xfId="1" applyFont="1" applyFill="1" applyBorder="1" applyProtection="1">
      <protection locked="0"/>
    </xf>
    <xf numFmtId="0" fontId="2" fillId="0" borderId="36" xfId="3" applyFont="1" applyBorder="1" applyAlignment="1" applyProtection="1">
      <alignment horizontal="left"/>
    </xf>
    <xf numFmtId="0" fontId="2" fillId="0" borderId="35" xfId="3" applyFont="1" applyBorder="1" applyAlignment="1" applyProtection="1">
      <alignment horizontal="left"/>
    </xf>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5" xfId="3" applyFont="1" applyBorder="1" applyAlignment="1" applyProtection="1">
      <alignment horizontal="left"/>
    </xf>
    <xf numFmtId="167" fontId="30" fillId="16" borderId="0" xfId="0" quotePrefix="1" applyNumberFormat="1" applyFont="1" applyFill="1" applyAlignment="1">
      <alignment horizontal="left" vertical="top" wrapText="1"/>
    </xf>
    <xf numFmtId="167" fontId="30" fillId="17" borderId="0" xfId="0" quotePrefix="1" applyNumberFormat="1" applyFont="1" applyFill="1" applyAlignment="1">
      <alignment horizontal="left" vertical="top" wrapText="1"/>
    </xf>
    <xf numFmtId="49" fontId="30" fillId="16" borderId="0" xfId="0" quotePrefix="1" applyNumberFormat="1" applyFont="1" applyFill="1" applyAlignment="1">
      <alignment horizontal="left" vertical="top" wrapText="1"/>
    </xf>
    <xf numFmtId="14" fontId="0" fillId="0" borderId="34" xfId="0" applyNumberFormat="1" applyBorder="1"/>
    <xf numFmtId="0" fontId="0" fillId="0" borderId="36" xfId="0" applyBorder="1" applyAlignment="1"/>
    <xf numFmtId="0" fontId="0" fillId="0" borderId="35" xfId="0" applyBorder="1" applyAlignment="1"/>
    <xf numFmtId="0" fontId="2" fillId="0" borderId="34" xfId="3" applyFont="1" applyBorder="1" applyAlignment="1" applyProtection="1">
      <alignment horizontal="center"/>
      <protection locked="0"/>
    </xf>
    <xf numFmtId="0" fontId="2" fillId="0" borderId="35" xfId="3" applyFont="1" applyBorder="1" applyAlignment="1" applyProtection="1">
      <alignment horizontal="center"/>
      <protection locked="0"/>
    </xf>
    <xf numFmtId="14" fontId="1" fillId="0" borderId="5" xfId="0" applyNumberFormat="1" applyFont="1" applyBorder="1" applyAlignment="1" applyProtection="1">
      <alignment horizontal="center"/>
    </xf>
    <xf numFmtId="0" fontId="1" fillId="0" borderId="5" xfId="0" applyFont="1" applyBorder="1" applyAlignment="1" applyProtection="1">
      <alignment horizontal="center"/>
    </xf>
    <xf numFmtId="0" fontId="7" fillId="4" borderId="5" xfId="0" applyFont="1" applyFill="1" applyBorder="1" applyAlignment="1">
      <alignment horizontal="center"/>
    </xf>
    <xf numFmtId="0" fontId="16" fillId="4" borderId="60" xfId="0" applyFont="1" applyFill="1" applyBorder="1" applyAlignment="1">
      <alignment horizontal="center"/>
    </xf>
    <xf numFmtId="0" fontId="16" fillId="4" borderId="62" xfId="0" applyFont="1" applyFill="1" applyBorder="1" applyAlignment="1">
      <alignment horizontal="center"/>
    </xf>
    <xf numFmtId="0" fontId="33" fillId="19" borderId="60" xfId="0" applyFont="1" applyFill="1" applyBorder="1" applyAlignment="1" applyProtection="1">
      <alignment horizontal="center" vertical="center"/>
    </xf>
    <xf numFmtId="0" fontId="33" fillId="19" borderId="62" xfId="0" applyFont="1" applyFill="1" applyBorder="1" applyAlignment="1" applyProtection="1">
      <alignment horizontal="center" vertical="center"/>
    </xf>
    <xf numFmtId="0" fontId="36" fillId="0" borderId="61" xfId="0" applyFont="1" applyBorder="1" applyAlignment="1">
      <alignment horizontal="center"/>
    </xf>
    <xf numFmtId="0" fontId="33" fillId="19" borderId="0" xfId="0" applyFont="1" applyFill="1" applyBorder="1" applyAlignment="1" applyProtection="1">
      <alignment horizontal="center" vertical="center"/>
    </xf>
    <xf numFmtId="0" fontId="32" fillId="18" borderId="19" xfId="0" applyFont="1" applyFill="1" applyBorder="1" applyAlignment="1">
      <alignment horizontal="center" wrapText="1"/>
    </xf>
    <xf numFmtId="0" fontId="32" fillId="18" borderId="20" xfId="0" applyFont="1" applyFill="1" applyBorder="1" applyAlignment="1">
      <alignment horizontal="center" wrapText="1"/>
    </xf>
    <xf numFmtId="0" fontId="32" fillId="18" borderId="30" xfId="0" applyFont="1" applyFill="1" applyBorder="1" applyAlignment="1">
      <alignment horizontal="center" wrapText="1"/>
    </xf>
    <xf numFmtId="0" fontId="32" fillId="18" borderId="1" xfId="0" applyFont="1" applyFill="1" applyBorder="1" applyAlignment="1">
      <alignment horizontal="center" wrapText="1"/>
    </xf>
    <xf numFmtId="0" fontId="32" fillId="18" borderId="2" xfId="0" applyFont="1" applyFill="1" applyBorder="1" applyAlignment="1">
      <alignment horizontal="center" wrapText="1"/>
    </xf>
    <xf numFmtId="0" fontId="32" fillId="18" borderId="3" xfId="0" applyFont="1" applyFill="1" applyBorder="1" applyAlignment="1">
      <alignment horizontal="center" wrapText="1"/>
    </xf>
    <xf numFmtId="0" fontId="16" fillId="0" borderId="0" xfId="0" applyFont="1" applyAlignment="1">
      <alignment horizontal="center"/>
    </xf>
    <xf numFmtId="0" fontId="31" fillId="0" borderId="0" xfId="0" applyFont="1" applyAlignment="1">
      <alignment horizontal="center" vertical="center" wrapText="1"/>
    </xf>
    <xf numFmtId="0" fontId="30" fillId="0" borderId="0" xfId="0" applyFont="1" applyAlignment="1">
      <alignment horizontal="left" vertical="center" wrapText="1"/>
    </xf>
    <xf numFmtId="0" fontId="15" fillId="9" borderId="63" xfId="0" applyFont="1" applyFill="1" applyBorder="1" applyAlignment="1">
      <alignment horizontal="center" vertical="top"/>
    </xf>
    <xf numFmtId="0" fontId="15" fillId="9" borderId="64" xfId="0" applyFont="1" applyFill="1" applyBorder="1" applyAlignment="1">
      <alignment horizontal="center" vertical="top"/>
    </xf>
    <xf numFmtId="0" fontId="15" fillId="9" borderId="65" xfId="0" applyFont="1" applyFill="1" applyBorder="1" applyAlignment="1">
      <alignment horizontal="center" vertical="top"/>
    </xf>
    <xf numFmtId="0" fontId="15" fillId="4" borderId="63" xfId="0" applyFont="1" applyFill="1" applyBorder="1" applyAlignment="1">
      <alignment horizontal="center" vertical="top"/>
    </xf>
    <xf numFmtId="0" fontId="15" fillId="4" borderId="64" xfId="0" applyFont="1" applyFill="1" applyBorder="1" applyAlignment="1">
      <alignment horizontal="center" vertical="top"/>
    </xf>
    <xf numFmtId="0" fontId="15" fillId="4" borderId="65" xfId="0" applyFont="1" applyFill="1" applyBorder="1" applyAlignment="1">
      <alignment horizontal="center" vertical="top"/>
    </xf>
    <xf numFmtId="0" fontId="15" fillId="7" borderId="55" xfId="0" applyFont="1" applyFill="1" applyBorder="1" applyAlignment="1">
      <alignment horizontal="center" vertical="top"/>
    </xf>
    <xf numFmtId="0" fontId="21" fillId="0" borderId="0" xfId="0" applyFont="1" applyAlignment="1">
      <alignment horizontal="center" vertical="top"/>
    </xf>
    <xf numFmtId="0" fontId="15" fillId="13" borderId="63" xfId="0" applyFont="1" applyFill="1" applyBorder="1" applyAlignment="1">
      <alignment horizontal="center" vertical="top"/>
    </xf>
    <xf numFmtId="0" fontId="15" fillId="13" borderId="64" xfId="0" applyFont="1" applyFill="1" applyBorder="1" applyAlignment="1">
      <alignment horizontal="center" vertical="top"/>
    </xf>
    <xf numFmtId="0" fontId="15" fillId="13" borderId="65" xfId="0" applyFont="1" applyFill="1" applyBorder="1" applyAlignment="1">
      <alignment horizontal="center" vertical="top"/>
    </xf>
    <xf numFmtId="0" fontId="1" fillId="12" borderId="60" xfId="0" applyFont="1" applyFill="1" applyBorder="1" applyAlignment="1">
      <alignment horizontal="left" vertical="top" wrapText="1"/>
    </xf>
    <xf numFmtId="0" fontId="1" fillId="12" borderId="61" xfId="0" applyFont="1" applyFill="1" applyBorder="1" applyAlignment="1">
      <alignment horizontal="left" vertical="top"/>
    </xf>
    <xf numFmtId="0" fontId="1" fillId="12" borderId="62" xfId="0" applyFont="1" applyFill="1" applyBorder="1" applyAlignment="1">
      <alignment horizontal="left" vertical="top"/>
    </xf>
    <xf numFmtId="0" fontId="24" fillId="14" borderId="60" xfId="0" applyFont="1" applyFill="1" applyBorder="1" applyAlignment="1">
      <alignment horizontal="left" vertical="top" wrapText="1"/>
    </xf>
    <xf numFmtId="0" fontId="24" fillId="14" borderId="61" xfId="0" applyFont="1" applyFill="1" applyBorder="1" applyAlignment="1">
      <alignment horizontal="left" vertical="top" wrapText="1"/>
    </xf>
    <xf numFmtId="0" fontId="24" fillId="14" borderId="62" xfId="0" applyFont="1" applyFill="1" applyBorder="1" applyAlignment="1">
      <alignment horizontal="left" vertical="top" wrapText="1"/>
    </xf>
    <xf numFmtId="0" fontId="13" fillId="4" borderId="5" xfId="0" applyFont="1" applyFill="1" applyBorder="1" applyAlignment="1" applyProtection="1">
      <alignment horizontal="center"/>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14" fillId="0" borderId="21" xfId="0" applyFont="1" applyBorder="1" applyAlignment="1" applyProtection="1">
      <alignment horizontal="right"/>
    </xf>
    <xf numFmtId="0" fontId="21" fillId="0" borderId="0" xfId="0" applyFont="1" applyAlignment="1" applyProtection="1">
      <alignment horizontal="center"/>
    </xf>
    <xf numFmtId="0" fontId="4" fillId="0" borderId="66" xfId="3" applyFont="1" applyFill="1" applyBorder="1" applyAlignment="1" applyProtection="1">
      <alignment horizontal="center" wrapText="1"/>
    </xf>
    <xf numFmtId="0" fontId="4" fillId="0" borderId="67"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3" fillId="0" borderId="0" xfId="0" applyFont="1" applyBorder="1" applyAlignment="1" applyProtection="1">
      <alignment horizontal="center" wrapText="1"/>
    </xf>
    <xf numFmtId="0" fontId="4" fillId="17" borderId="0" xfId="3" applyFont="1" applyFill="1" applyBorder="1" applyAlignment="1" applyProtection="1">
      <alignment horizontal="center"/>
    </xf>
    <xf numFmtId="0" fontId="1" fillId="0" borderId="2" xfId="0" applyFont="1" applyFill="1" applyBorder="1" applyAlignment="1" applyProtection="1">
      <alignment horizontal="center"/>
    </xf>
    <xf numFmtId="0" fontId="9" fillId="0" borderId="0" xfId="0" applyFont="1" applyAlignment="1" applyProtection="1">
      <alignment horizontal="center"/>
    </xf>
    <xf numFmtId="0" fontId="12" fillId="17" borderId="0" xfId="3" applyFont="1" applyFill="1" applyBorder="1" applyAlignment="1" applyProtection="1">
      <alignment horizontal="center"/>
    </xf>
    <xf numFmtId="0" fontId="35" fillId="17" borderId="0" xfId="3" applyFont="1" applyFill="1" applyBorder="1" applyAlignment="1" applyProtection="1">
      <alignment horizontal="center"/>
    </xf>
    <xf numFmtId="0" fontId="1" fillId="8" borderId="0" xfId="0" applyFont="1" applyFill="1" applyBorder="1" applyAlignment="1" applyProtection="1">
      <alignment horizontal="center"/>
      <protection locked="0"/>
    </xf>
    <xf numFmtId="0" fontId="1" fillId="3" borderId="31"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2" fillId="0" borderId="1" xfId="3" applyFont="1" applyBorder="1" applyAlignment="1" applyProtection="1">
      <alignment horizontal="left"/>
    </xf>
    <xf numFmtId="0" fontId="2" fillId="0" borderId="2" xfId="3" applyFont="1" applyBorder="1" applyAlignment="1" applyProtection="1">
      <alignment horizontal="left"/>
    </xf>
    <xf numFmtId="0" fontId="2" fillId="0" borderId="3" xfId="3" applyFont="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2" fillId="0" borderId="71" xfId="3" applyFont="1" applyBorder="1" applyAlignment="1" applyProtection="1">
      <alignment horizontal="left"/>
    </xf>
    <xf numFmtId="0" fontId="2" fillId="0" borderId="43" xfId="3" applyFont="1" applyBorder="1" applyAlignment="1" applyProtection="1">
      <alignment horizontal="left"/>
    </xf>
    <xf numFmtId="0" fontId="2" fillId="0" borderId="72" xfId="3" applyFont="1" applyBorder="1" applyAlignment="1" applyProtection="1">
      <alignment horizontal="left"/>
    </xf>
    <xf numFmtId="0" fontId="2" fillId="0" borderId="39" xfId="3" applyFont="1" applyBorder="1" applyAlignment="1" applyProtection="1">
      <alignment horizontal="left"/>
    </xf>
    <xf numFmtId="0" fontId="2" fillId="0" borderId="40" xfId="3" applyFont="1" applyBorder="1" applyAlignment="1" applyProtection="1">
      <alignment horizontal="left"/>
    </xf>
    <xf numFmtId="0" fontId="2" fillId="0" borderId="41" xfId="3" applyFont="1" applyBorder="1" applyAlignment="1" applyProtection="1">
      <alignment horizontal="left"/>
    </xf>
    <xf numFmtId="0" fontId="2" fillId="0" borderId="0" xfId="3" applyFont="1" applyFill="1" applyBorder="1" applyAlignment="1" applyProtection="1"/>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5" xfId="3" applyFont="1" applyBorder="1" applyAlignment="1" applyProtection="1">
      <alignment horizontal="left"/>
    </xf>
    <xf numFmtId="0" fontId="12" fillId="10" borderId="76" xfId="3" applyFont="1" applyFill="1" applyBorder="1" applyAlignment="1" applyProtection="1">
      <alignment horizontal="center"/>
    </xf>
    <xf numFmtId="0" fontId="12" fillId="10" borderId="77" xfId="3" applyFont="1" applyFill="1" applyBorder="1" applyAlignment="1" applyProtection="1">
      <alignment horizontal="center"/>
    </xf>
    <xf numFmtId="0" fontId="12" fillId="10" borderId="78" xfId="3" applyFont="1" applyFill="1" applyBorder="1" applyAlignment="1" applyProtection="1">
      <alignment horizontal="center"/>
    </xf>
    <xf numFmtId="0" fontId="4" fillId="0" borderId="51" xfId="3" applyFont="1" applyFill="1" applyBorder="1" applyAlignment="1" applyProtection="1">
      <alignment horizontal="center"/>
    </xf>
    <xf numFmtId="0" fontId="12" fillId="9" borderId="66" xfId="3" applyFont="1" applyFill="1" applyBorder="1" applyAlignment="1" applyProtection="1">
      <alignment horizontal="center"/>
    </xf>
    <xf numFmtId="0" fontId="12" fillId="9" borderId="67" xfId="3" applyFont="1" applyFill="1" applyBorder="1" applyAlignment="1" applyProtection="1">
      <alignment horizontal="center"/>
    </xf>
    <xf numFmtId="0" fontId="12" fillId="9" borderId="68" xfId="3" applyFont="1" applyFill="1" applyBorder="1" applyAlignment="1" applyProtection="1">
      <alignment horizontal="center"/>
    </xf>
    <xf numFmtId="0" fontId="12" fillId="4" borderId="54" xfId="3" applyFont="1" applyFill="1" applyBorder="1" applyAlignment="1" applyProtection="1">
      <alignment horizontal="center"/>
    </xf>
    <xf numFmtId="0" fontId="12" fillId="4" borderId="68" xfId="3" applyFont="1" applyFill="1" applyBorder="1" applyAlignment="1" applyProtection="1">
      <alignment horizontal="center"/>
    </xf>
    <xf numFmtId="0" fontId="12" fillId="11" borderId="54" xfId="3" applyFont="1" applyFill="1" applyBorder="1" applyAlignment="1" applyProtection="1">
      <alignment horizontal="center"/>
    </xf>
    <xf numFmtId="0" fontId="12" fillId="11" borderId="67" xfId="3" applyFont="1" applyFill="1" applyBorder="1" applyAlignment="1" applyProtection="1">
      <alignment horizontal="center"/>
    </xf>
    <xf numFmtId="0" fontId="12" fillId="11" borderId="52" xfId="3" applyFont="1" applyFill="1" applyBorder="1" applyAlignment="1" applyProtection="1">
      <alignment horizontal="center"/>
    </xf>
    <xf numFmtId="0" fontId="2" fillId="7" borderId="37" xfId="3" applyFont="1" applyFill="1" applyBorder="1" applyAlignment="1" applyProtection="1">
      <alignment horizontal="left"/>
    </xf>
    <xf numFmtId="0" fontId="2" fillId="7" borderId="38" xfId="3" applyFont="1" applyFill="1" applyBorder="1" applyAlignment="1" applyProtection="1">
      <alignment horizontal="left"/>
    </xf>
    <xf numFmtId="0" fontId="2" fillId="7" borderId="24" xfId="3" applyFont="1" applyFill="1" applyBorder="1" applyAlignment="1" applyProtection="1">
      <alignment horizontal="left"/>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37" xfId="3" applyFont="1" applyBorder="1" applyAlignment="1" applyProtection="1">
      <alignment horizontal="left"/>
    </xf>
    <xf numFmtId="0" fontId="2" fillId="0" borderId="38" xfId="3" applyFont="1" applyBorder="1" applyAlignment="1" applyProtection="1">
      <alignment horizontal="left"/>
    </xf>
    <xf numFmtId="0" fontId="2" fillId="0" borderId="24" xfId="3" applyFont="1" applyBorder="1" applyAlignment="1" applyProtection="1">
      <alignment horizontal="left"/>
    </xf>
    <xf numFmtId="0" fontId="2" fillId="0" borderId="49" xfId="3" applyFont="1" applyFill="1" applyBorder="1" applyAlignment="1" applyProtection="1">
      <alignment horizontal="left"/>
    </xf>
    <xf numFmtId="0" fontId="2" fillId="0" borderId="22" xfId="3" applyFont="1" applyFill="1" applyBorder="1" applyAlignment="1" applyProtection="1">
      <alignment horizontal="left"/>
    </xf>
    <xf numFmtId="0" fontId="7" fillId="0" borderId="42" xfId="0"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2" fillId="0" borderId="45" xfId="3" applyFont="1" applyFill="1" applyBorder="1" applyAlignment="1" applyProtection="1">
      <alignment horizontal="left"/>
    </xf>
    <xf numFmtId="0" fontId="2" fillId="0" borderId="5" xfId="3" applyFont="1" applyFill="1" applyBorder="1" applyAlignment="1" applyProtection="1">
      <alignment horizontal="left"/>
    </xf>
    <xf numFmtId="0" fontId="7" fillId="6" borderId="20" xfId="0" applyFont="1" applyFill="1" applyBorder="1" applyAlignment="1" applyProtection="1">
      <alignment horizontal="center"/>
    </xf>
    <xf numFmtId="0" fontId="4" fillId="0" borderId="2" xfId="3" applyFont="1" applyBorder="1" applyAlignment="1" applyProtection="1">
      <alignment horizontal="center"/>
    </xf>
    <xf numFmtId="0" fontId="2" fillId="0" borderId="34" xfId="3" applyFont="1" applyFill="1" applyBorder="1" applyAlignment="1" applyProtection="1">
      <alignment horizontal="center"/>
    </xf>
    <xf numFmtId="0" fontId="2" fillId="0" borderId="36" xfId="3" applyFont="1" applyFill="1" applyBorder="1" applyAlignment="1" applyProtection="1">
      <alignment horizontal="center"/>
    </xf>
    <xf numFmtId="0" fontId="2" fillId="0" borderId="35" xfId="3" applyFont="1" applyFill="1" applyBorder="1" applyAlignment="1" applyProtection="1">
      <alignment horizontal="center"/>
    </xf>
    <xf numFmtId="0" fontId="4" fillId="0" borderId="2" xfId="3" applyFont="1" applyBorder="1" applyAlignment="1" applyProtection="1">
      <alignment horizontal="center" vertical="top"/>
    </xf>
    <xf numFmtId="0" fontId="7" fillId="0" borderId="46" xfId="0" applyFont="1" applyBorder="1" applyAlignment="1" applyProtection="1">
      <alignment horizontal="center"/>
    </xf>
    <xf numFmtId="0" fontId="7" fillId="0" borderId="47" xfId="0" applyFont="1" applyBorder="1" applyAlignment="1" applyProtection="1">
      <alignment horizontal="center"/>
    </xf>
    <xf numFmtId="0" fontId="7" fillId="0" borderId="48" xfId="0" applyFont="1" applyBorder="1" applyAlignment="1" applyProtection="1">
      <alignment horizontal="center"/>
    </xf>
    <xf numFmtId="0" fontId="6" fillId="0" borderId="45" xfId="3" applyFont="1" applyFill="1" applyBorder="1" applyAlignment="1" applyProtection="1">
      <alignment horizontal="left"/>
    </xf>
    <xf numFmtId="0" fontId="6" fillId="0" borderId="5" xfId="3" applyFont="1" applyFill="1" applyBorder="1" applyAlignment="1" applyProtection="1">
      <alignment horizontal="left"/>
    </xf>
    <xf numFmtId="0" fontId="4" fillId="0" borderId="0" xfId="3" applyFont="1" applyBorder="1" applyAlignment="1" applyProtection="1">
      <alignment horizontal="center" vertical="top"/>
    </xf>
    <xf numFmtId="165" fontId="1" fillId="0" borderId="34" xfId="0" applyNumberFormat="1" applyFont="1" applyFill="1" applyBorder="1" applyAlignment="1" applyProtection="1">
      <alignment horizontal="center"/>
    </xf>
    <xf numFmtId="165" fontId="1" fillId="0" borderId="35" xfId="0" applyNumberFormat="1" applyFont="1" applyFill="1" applyBorder="1" applyAlignment="1" applyProtection="1">
      <alignment horizontal="center"/>
    </xf>
    <xf numFmtId="14" fontId="1" fillId="0" borderId="34" xfId="0" applyNumberFormat="1" applyFont="1" applyBorder="1" applyAlignment="1" applyProtection="1">
      <alignment horizontal="center"/>
    </xf>
    <xf numFmtId="14" fontId="1" fillId="0" borderId="35" xfId="0" applyNumberFormat="1" applyFont="1" applyBorder="1" applyAlignment="1" applyProtection="1">
      <alignment horizontal="center"/>
    </xf>
    <xf numFmtId="0" fontId="4" fillId="0" borderId="66" xfId="3" applyFont="1" applyBorder="1" applyAlignment="1" applyProtection="1">
      <alignment horizontal="center"/>
    </xf>
    <xf numFmtId="0" fontId="4" fillId="0" borderId="52" xfId="3" applyFont="1" applyBorder="1" applyAlignment="1" applyProtection="1">
      <alignment horizontal="center"/>
    </xf>
    <xf numFmtId="0" fontId="4" fillId="0" borderId="0" xfId="3" applyFont="1" applyFill="1" applyBorder="1" applyAlignment="1" applyProtection="1">
      <alignment horizontal="center" wrapText="1"/>
    </xf>
    <xf numFmtId="0" fontId="4" fillId="0" borderId="0" xfId="3" applyFont="1" applyFill="1" applyBorder="1" applyAlignment="1" applyProtection="1">
      <alignment horizontal="center"/>
    </xf>
    <xf numFmtId="0" fontId="12" fillId="0" borderId="0" xfId="3" applyFont="1" applyFill="1" applyBorder="1" applyAlignment="1" applyProtection="1">
      <alignment horizontal="center"/>
    </xf>
  </cellXfs>
  <cellStyles count="4">
    <cellStyle name="Comma" xfId="1" builtinId="3"/>
    <cellStyle name="Hyperlink" xfId="2" builtinId="8"/>
    <cellStyle name="Normal" xfId="0" builtinId="0"/>
    <cellStyle name="Normal_Sheet1" xfId="3" xr:uid="{00000000-0005-0000-0000-000003000000}"/>
  </cellStyles>
  <dxfs count="352">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9" defaultPivotStyle="PivotStyleLight16"/>
  <colors>
    <mruColors>
      <color rgb="FFFFFFCC"/>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F31"/>
  <sheetViews>
    <sheetView workbookViewId="0">
      <selection activeCell="C36" sqref="C36"/>
    </sheetView>
  </sheetViews>
  <sheetFormatPr defaultRowHeight="12.75"/>
  <cols>
    <col min="2" max="2" width="15.85546875" bestFit="1" customWidth="1"/>
    <col min="3" max="3" width="18.42578125" customWidth="1"/>
    <col min="4" max="4" width="11" bestFit="1" customWidth="1"/>
  </cols>
  <sheetData>
    <row r="3" spans="2:6">
      <c r="B3" s="290" t="s">
        <v>106</v>
      </c>
      <c r="C3" s="290"/>
      <c r="D3" s="290"/>
      <c r="E3" s="290"/>
      <c r="F3" s="290"/>
    </row>
    <row r="4" spans="2:6">
      <c r="B4" s="78" t="s">
        <v>232</v>
      </c>
      <c r="C4" s="288">
        <v>43436</v>
      </c>
      <c r="D4" s="288"/>
      <c r="E4" s="288">
        <v>43463</v>
      </c>
      <c r="F4" s="288"/>
    </row>
    <row r="5" spans="2:6">
      <c r="B5" s="78" t="s">
        <v>233</v>
      </c>
      <c r="C5" s="288">
        <v>43464</v>
      </c>
      <c r="D5" s="288"/>
      <c r="E5" s="288">
        <v>43498</v>
      </c>
      <c r="F5" s="289"/>
    </row>
    <row r="6" spans="2:6">
      <c r="B6" s="78" t="s">
        <v>234</v>
      </c>
      <c r="C6" s="288">
        <v>43499</v>
      </c>
      <c r="D6" s="288"/>
      <c r="E6" s="288">
        <v>43526</v>
      </c>
      <c r="F6" s="289"/>
    </row>
    <row r="7" spans="2:6">
      <c r="B7" s="78" t="s">
        <v>235</v>
      </c>
      <c r="C7" s="288">
        <v>43527</v>
      </c>
      <c r="D7" s="288"/>
      <c r="E7" s="288">
        <v>43554</v>
      </c>
      <c r="F7" s="289"/>
    </row>
    <row r="8" spans="2:6">
      <c r="B8" s="78" t="s">
        <v>236</v>
      </c>
      <c r="C8" s="288">
        <v>43555</v>
      </c>
      <c r="D8" s="289"/>
      <c r="E8" s="288">
        <v>43582</v>
      </c>
      <c r="F8" s="289"/>
    </row>
    <row r="9" spans="2:6">
      <c r="B9" s="78" t="s">
        <v>237</v>
      </c>
      <c r="C9" s="288">
        <v>43583</v>
      </c>
      <c r="D9" s="289"/>
      <c r="E9" s="288">
        <v>43617</v>
      </c>
      <c r="F9" s="289"/>
    </row>
    <row r="10" spans="2:6">
      <c r="B10" s="78" t="s">
        <v>238</v>
      </c>
      <c r="C10" s="288">
        <v>43618</v>
      </c>
      <c r="D10" s="289"/>
      <c r="E10" s="288">
        <v>43645</v>
      </c>
      <c r="F10" s="289"/>
    </row>
    <row r="11" spans="2:6">
      <c r="B11" s="78" t="s">
        <v>239</v>
      </c>
      <c r="C11" s="288">
        <v>43646</v>
      </c>
      <c r="D11" s="289"/>
      <c r="E11" s="288">
        <v>43680</v>
      </c>
      <c r="F11" s="289"/>
    </row>
    <row r="12" spans="2:6">
      <c r="B12" s="78" t="s">
        <v>240</v>
      </c>
      <c r="C12" s="288">
        <v>43681</v>
      </c>
      <c r="D12" s="289"/>
      <c r="E12" s="288">
        <v>43708</v>
      </c>
      <c r="F12" s="289"/>
    </row>
    <row r="13" spans="2:6">
      <c r="B13" s="78" t="s">
        <v>241</v>
      </c>
      <c r="C13" s="288">
        <v>43709</v>
      </c>
      <c r="D13" s="289"/>
      <c r="E13" s="288">
        <v>43736</v>
      </c>
      <c r="F13" s="289"/>
    </row>
    <row r="14" spans="2:6">
      <c r="B14" s="78" t="s">
        <v>242</v>
      </c>
      <c r="C14" s="288">
        <v>43737</v>
      </c>
      <c r="D14" s="289"/>
      <c r="E14" s="288">
        <v>43771</v>
      </c>
      <c r="F14" s="289"/>
    </row>
    <row r="15" spans="2:6">
      <c r="B15" s="78" t="s">
        <v>243</v>
      </c>
      <c r="C15" s="288">
        <v>43772</v>
      </c>
      <c r="D15" s="289"/>
      <c r="E15" s="288">
        <v>43799</v>
      </c>
      <c r="F15" s="289"/>
    </row>
    <row r="17" spans="2:4">
      <c r="B17" s="290" t="s">
        <v>107</v>
      </c>
      <c r="C17" s="290"/>
      <c r="D17" s="290"/>
    </row>
    <row r="18" spans="2:4">
      <c r="B18" s="31"/>
      <c r="C18" s="286"/>
      <c r="D18" s="287"/>
    </row>
    <row r="19" spans="2:4">
      <c r="B19" s="31" t="s">
        <v>95</v>
      </c>
      <c r="C19" s="286" t="s">
        <v>96</v>
      </c>
      <c r="D19" s="287"/>
    </row>
    <row r="20" spans="2:4">
      <c r="B20" s="31" t="s">
        <v>221</v>
      </c>
      <c r="C20" s="286" t="s">
        <v>222</v>
      </c>
      <c r="D20" s="287"/>
    </row>
    <row r="21" spans="2:4">
      <c r="B21" s="31" t="s">
        <v>9</v>
      </c>
      <c r="C21" s="286" t="s">
        <v>8</v>
      </c>
      <c r="D21" s="287"/>
    </row>
    <row r="22" spans="2:4">
      <c r="B22" s="31" t="s">
        <v>97</v>
      </c>
      <c r="C22" s="286" t="s">
        <v>98</v>
      </c>
      <c r="D22" s="287"/>
    </row>
    <row r="23" spans="2:4">
      <c r="B23" s="31" t="s">
        <v>65</v>
      </c>
      <c r="C23" s="286" t="s">
        <v>66</v>
      </c>
      <c r="D23" s="287"/>
    </row>
    <row r="24" spans="2:4">
      <c r="B24" s="31" t="s">
        <v>230</v>
      </c>
      <c r="C24" s="286" t="s">
        <v>231</v>
      </c>
      <c r="D24" s="287"/>
    </row>
    <row r="25" spans="2:4">
      <c r="B25" s="31" t="s">
        <v>180</v>
      </c>
      <c r="C25" s="286" t="s">
        <v>182</v>
      </c>
      <c r="D25" s="287"/>
    </row>
    <row r="27" spans="2:4">
      <c r="B27" s="80" t="s">
        <v>108</v>
      </c>
      <c r="D27" s="80" t="s">
        <v>109</v>
      </c>
    </row>
    <row r="28" spans="2:4">
      <c r="B28" s="79"/>
      <c r="D28" s="79"/>
    </row>
    <row r="29" spans="2:4">
      <c r="B29" s="79">
        <v>10</v>
      </c>
      <c r="D29" s="79">
        <v>94</v>
      </c>
    </row>
    <row r="30" spans="2:4">
      <c r="B30" s="79">
        <v>15</v>
      </c>
      <c r="D30" s="79">
        <v>2</v>
      </c>
    </row>
    <row r="31" spans="2:4">
      <c r="B31" s="79">
        <v>25</v>
      </c>
      <c r="D31" s="79">
        <v>3</v>
      </c>
    </row>
  </sheetData>
  <sheetProtection selectLockedCells="1" selectUnlockedCells="1"/>
  <mergeCells count="34">
    <mergeCell ref="C25:D25"/>
    <mergeCell ref="E5:F5"/>
    <mergeCell ref="E6:F6"/>
    <mergeCell ref="B3:F3"/>
    <mergeCell ref="B17:D17"/>
    <mergeCell ref="C18:D18"/>
    <mergeCell ref="C19:D19"/>
    <mergeCell ref="E7:F7"/>
    <mergeCell ref="E9:F9"/>
    <mergeCell ref="E10:F10"/>
    <mergeCell ref="E13:F13"/>
    <mergeCell ref="E14:F14"/>
    <mergeCell ref="E15:F15"/>
    <mergeCell ref="C14:D14"/>
    <mergeCell ref="C12:D12"/>
    <mergeCell ref="E12:F12"/>
    <mergeCell ref="E11:F11"/>
    <mergeCell ref="E8:F8"/>
    <mergeCell ref="C4:D4"/>
    <mergeCell ref="C5:D5"/>
    <mergeCell ref="C6:D6"/>
    <mergeCell ref="C7:D7"/>
    <mergeCell ref="E4:F4"/>
    <mergeCell ref="C8:D8"/>
    <mergeCell ref="C24:D24"/>
    <mergeCell ref="C15:D15"/>
    <mergeCell ref="C13:D13"/>
    <mergeCell ref="C9:D9"/>
    <mergeCell ref="C10:D10"/>
    <mergeCell ref="C11:D11"/>
    <mergeCell ref="C22:D22"/>
    <mergeCell ref="C21:D21"/>
    <mergeCell ref="C20:D20"/>
    <mergeCell ref="C23:D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3" tint="0.79998168889431442"/>
    <pageSetUpPr fitToPage="1"/>
  </sheetPr>
  <dimension ref="A2:AP66"/>
  <sheetViews>
    <sheetView showGridLines="0"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7.42578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43555</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43556</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43557</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43558</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43559</v>
      </c>
      <c r="C10" s="58"/>
      <c r="D10" s="102"/>
      <c r="E10" s="102"/>
      <c r="F10" s="102"/>
      <c r="G10" s="102"/>
      <c r="H10" s="192"/>
      <c r="I10" s="113"/>
      <c r="J10" s="105"/>
      <c r="K10" s="102"/>
      <c r="L10" s="103"/>
      <c r="M10" s="102"/>
      <c r="N10" s="102"/>
      <c r="O10" s="102"/>
      <c r="P10" s="102"/>
      <c r="Q10" s="102"/>
      <c r="R10" s="104"/>
      <c r="S10" s="6"/>
      <c r="T10" s="113"/>
      <c r="U10" s="230"/>
      <c r="V10" s="228"/>
      <c r="Y10" s="398" t="str">
        <f>Validation!B8</f>
        <v>May (2019)</v>
      </c>
      <c r="Z10" s="399"/>
      <c r="AA10" s="3"/>
      <c r="AB10" s="400">
        <f>VLOOKUP(Y10,Validation!B4:F15,2,FALSE)</f>
        <v>43555</v>
      </c>
      <c r="AC10" s="401"/>
      <c r="AD10" s="3"/>
      <c r="AE10" s="400">
        <f>VLOOKUP(Y10,Validation!B4:F15,4,FALSE)</f>
        <v>43582</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43560</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43561</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April!AB17</f>
        <v>0</v>
      </c>
      <c r="AC13" s="166"/>
      <c r="AD13" s="395" t="s">
        <v>162</v>
      </c>
      <c r="AE13" s="396"/>
      <c r="AF13" s="156">
        <f>April!AF17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43562</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43563</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43564</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43565</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43566</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43567</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43568</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43569</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43570</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43571</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43572</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43573</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43574</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43575</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43576</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43577</v>
      </c>
      <c r="C43" s="58"/>
      <c r="D43" s="102"/>
      <c r="E43" s="102"/>
      <c r="F43" s="102"/>
      <c r="G43" s="102"/>
      <c r="H43" s="102"/>
      <c r="I43" s="193"/>
      <c r="J43" s="105"/>
      <c r="K43" s="102"/>
      <c r="L43" s="102"/>
      <c r="M43" s="102"/>
      <c r="N43" s="102"/>
      <c r="O43" s="102"/>
      <c r="P43" s="102"/>
      <c r="Q43" s="102"/>
      <c r="R43" s="104"/>
      <c r="T43" s="113"/>
      <c r="U43" s="230"/>
      <c r="V43" s="228"/>
      <c r="Y43" s="40">
        <v>194</v>
      </c>
      <c r="Z43" s="277" t="s">
        <v>231</v>
      </c>
      <c r="AA43" s="278"/>
      <c r="AB43" s="278"/>
      <c r="AC43" s="279"/>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43578</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43579</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43580</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43581</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43582</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0"/>
        <v>0</v>
      </c>
      <c r="AI50" s="71"/>
      <c r="AJ50" s="70"/>
      <c r="AK50" s="70"/>
      <c r="AL50" s="70"/>
      <c r="AM50" s="70"/>
      <c r="AN50" s="70"/>
      <c r="AO50" s="70"/>
    </row>
    <row r="51" spans="1:41" s="3" customFormat="1" ht="13.5" customHeight="1" thickTop="1" thickBot="1">
      <c r="C51" s="338" t="s">
        <v>229</v>
      </c>
      <c r="D51" s="338"/>
      <c r="E51" s="338"/>
      <c r="F51" s="338"/>
      <c r="G51" s="338"/>
      <c r="H51" s="338"/>
      <c r="I51" s="338"/>
      <c r="J51" s="338"/>
      <c r="K51" s="338"/>
      <c r="L51" s="338"/>
      <c r="M51" s="338"/>
      <c r="N51" s="340"/>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171"/>
      <c r="B52" s="171"/>
      <c r="C52" s="338"/>
      <c r="D52" s="338"/>
      <c r="E52" s="338"/>
      <c r="F52" s="338"/>
      <c r="G52" s="338"/>
      <c r="H52" s="338"/>
      <c r="I52" s="338"/>
      <c r="J52" s="338"/>
      <c r="K52" s="338"/>
      <c r="L52" s="338"/>
      <c r="M52" s="338"/>
      <c r="N52" s="341"/>
      <c r="O52" s="171"/>
      <c r="P52" s="171"/>
      <c r="Q52" s="171"/>
      <c r="R52" s="171"/>
      <c r="S52" s="171"/>
      <c r="T52" s="171"/>
      <c r="U52" s="171"/>
      <c r="V52" s="171"/>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208"/>
      <c r="B53" s="208"/>
      <c r="C53" s="211"/>
      <c r="D53" s="211"/>
      <c r="E53" s="211"/>
      <c r="F53" s="211"/>
      <c r="G53" s="211"/>
      <c r="H53" s="211"/>
      <c r="I53" s="211"/>
      <c r="J53" s="211"/>
      <c r="K53" s="211"/>
      <c r="L53" s="211"/>
      <c r="M53" s="211"/>
      <c r="N53" s="211"/>
      <c r="O53" s="211"/>
      <c r="P53" s="211"/>
      <c r="Q53" s="211"/>
      <c r="R53" s="211"/>
      <c r="S53" s="171"/>
      <c r="T53" s="211"/>
      <c r="U53" s="211"/>
      <c r="V53" s="211"/>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206"/>
      <c r="B54" s="162"/>
      <c r="C54" s="209"/>
      <c r="D54" s="209"/>
      <c r="E54" s="209"/>
      <c r="F54" s="209"/>
      <c r="G54" s="209"/>
      <c r="H54" s="209"/>
      <c r="I54" s="209"/>
      <c r="J54" s="209"/>
      <c r="K54" s="209"/>
      <c r="L54" s="209"/>
      <c r="M54" s="209"/>
      <c r="N54" s="209"/>
      <c r="O54" s="209"/>
      <c r="P54" s="209"/>
      <c r="Q54" s="209"/>
      <c r="R54" s="210"/>
      <c r="S54" s="171"/>
      <c r="T54" s="209"/>
      <c r="U54" s="209"/>
      <c r="V54" s="209"/>
      <c r="X54" s="154"/>
      <c r="Y54" s="21"/>
      <c r="Z54" s="21"/>
      <c r="AA54" s="21"/>
      <c r="AB54" s="21"/>
      <c r="AC54" s="21"/>
      <c r="AD54" s="21"/>
      <c r="AE54" s="21"/>
      <c r="AF54" s="21"/>
      <c r="AG54" s="22"/>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 t="s">
        <v>37</v>
      </c>
      <c r="Z57" s="3"/>
      <c r="AA57" s="3"/>
      <c r="AB57" s="3"/>
      <c r="AC57" s="3"/>
      <c r="AD57" s="3"/>
      <c r="AE57" s="3" t="s">
        <v>26</v>
      </c>
      <c r="AF57" s="3"/>
      <c r="AG57" s="24"/>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33" t="s">
        <v>82</v>
      </c>
      <c r="Z58" s="333"/>
      <c r="AA58" s="333"/>
      <c r="AB58" s="333"/>
      <c r="AC58" s="333"/>
      <c r="AD58" s="333"/>
      <c r="AE58" s="333"/>
      <c r="AF58" s="333"/>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33"/>
      <c r="Z59" s="333"/>
      <c r="AA59" s="333"/>
      <c r="AB59" s="333"/>
      <c r="AC59" s="333"/>
      <c r="AD59" s="333"/>
      <c r="AE59" s="333"/>
      <c r="AF59" s="333"/>
      <c r="AG59" s="25"/>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46"/>
      <c r="B61" s="162"/>
      <c r="C61" s="209"/>
      <c r="D61" s="209"/>
      <c r="E61" s="209"/>
      <c r="F61" s="209"/>
      <c r="G61" s="209"/>
      <c r="H61" s="209"/>
      <c r="I61" s="209"/>
      <c r="J61" s="209"/>
      <c r="K61" s="209"/>
      <c r="L61" s="209"/>
      <c r="M61" s="209"/>
      <c r="N61" s="209"/>
      <c r="O61" s="209"/>
      <c r="P61" s="209"/>
      <c r="Q61" s="209"/>
      <c r="R61" s="210"/>
      <c r="S61" s="171"/>
      <c r="T61" s="209"/>
      <c r="U61" s="209"/>
      <c r="V61" s="209"/>
      <c r="X61" s="23"/>
      <c r="Y61" s="3"/>
      <c r="Z61" s="3"/>
      <c r="AA61" s="3"/>
      <c r="AB61" s="3"/>
      <c r="AC61" s="3"/>
      <c r="AD61" s="3"/>
      <c r="AE61" s="3"/>
      <c r="AF61" s="3"/>
      <c r="AG61" s="24"/>
      <c r="AH61" s="3"/>
      <c r="AI61" s="71"/>
      <c r="AJ61" s="56" t="s">
        <v>34</v>
      </c>
      <c r="AK61" s="207">
        <f>SUM(AK54:AK60)</f>
        <v>0</v>
      </c>
      <c r="AL61" s="207">
        <f t="shared" ref="AL61:AN61" si="32">SUM(AL54:AL60)</f>
        <v>0</v>
      </c>
      <c r="AM61" s="207">
        <f t="shared" si="32"/>
        <v>0</v>
      </c>
      <c r="AN61" s="207">
        <f t="shared" si="32"/>
        <v>0</v>
      </c>
      <c r="AO61" s="70"/>
    </row>
    <row r="62" spans="1:41">
      <c r="X62" s="23"/>
      <c r="Y62" s="335"/>
      <c r="Z62" s="335"/>
      <c r="AA62" s="335"/>
      <c r="AB62" s="335"/>
      <c r="AC62" s="335"/>
      <c r="AD62" s="335"/>
      <c r="AE62" s="33"/>
      <c r="AF62" s="33"/>
      <c r="AG62" s="24"/>
      <c r="AH62" s="3"/>
      <c r="AI62" s="71"/>
      <c r="AJ62" s="70"/>
      <c r="AK62" s="70"/>
      <c r="AL62" s="70"/>
      <c r="AM62" s="70"/>
      <c r="AN62" s="70"/>
      <c r="AO62" s="70"/>
    </row>
    <row r="63" spans="1:4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2.75" customHeight="1"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Y4 Y7 AD4 AB10 AE10 C6:C12 AD7:AF7 AH14 C18:C24 C30:C36 C42:C48 C54:C60" name="Range1"/>
    <protectedRange sqref="AE27 AB13 AG13" name="Range1_3"/>
  </protectedRanges>
  <mergeCells count="89">
    <mergeCell ref="AE9:AF9"/>
    <mergeCell ref="Y10:Z10"/>
    <mergeCell ref="AB10:AC10"/>
    <mergeCell ref="AE10:AF10"/>
    <mergeCell ref="AJ2:AL2"/>
    <mergeCell ref="Y3:AB3"/>
    <mergeCell ref="AD3:AF3"/>
    <mergeCell ref="Y4:AB4"/>
    <mergeCell ref="AD4:AF4"/>
    <mergeCell ref="AK4:AN4"/>
    <mergeCell ref="A4:B4"/>
    <mergeCell ref="C4:H4"/>
    <mergeCell ref="I4:J4"/>
    <mergeCell ref="K4:R4"/>
    <mergeCell ref="T4:V4"/>
    <mergeCell ref="Q5:R5"/>
    <mergeCell ref="Y6:AB6"/>
    <mergeCell ref="Y7:AB7"/>
    <mergeCell ref="Y9:Z9"/>
    <mergeCell ref="AB9:AC9"/>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Z26:AC26"/>
    <mergeCell ref="AK16:AN16"/>
    <mergeCell ref="Q17:R17"/>
    <mergeCell ref="Y17:AA17"/>
    <mergeCell ref="AD17:AE17"/>
    <mergeCell ref="Z22:AC22"/>
    <mergeCell ref="Z23:AC23"/>
    <mergeCell ref="Z24:AC24"/>
    <mergeCell ref="Z25:AC25"/>
    <mergeCell ref="Y19:AF19"/>
    <mergeCell ref="Z21:AC21"/>
    <mergeCell ref="Z27:AC27"/>
    <mergeCell ref="A28:B28"/>
    <mergeCell ref="C28:H28"/>
    <mergeCell ref="I28:J28"/>
    <mergeCell ref="K28:R28"/>
    <mergeCell ref="T28:V28"/>
    <mergeCell ref="Z28:AC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T40:V40"/>
    <mergeCell ref="Z40:AC40"/>
    <mergeCell ref="AK40:AN40"/>
    <mergeCell ref="Q41:R41"/>
    <mergeCell ref="Z41:AC41"/>
    <mergeCell ref="Z42:AC42"/>
    <mergeCell ref="Z44:AC44"/>
    <mergeCell ref="Z47:AC47"/>
    <mergeCell ref="Z48:AC48"/>
    <mergeCell ref="Z49:AC49"/>
    <mergeCell ref="Z50:AC50"/>
    <mergeCell ref="Z51:AA51"/>
    <mergeCell ref="A64:R64"/>
    <mergeCell ref="AK52:AN52"/>
    <mergeCell ref="Y58:AF59"/>
    <mergeCell ref="Y62:AD62"/>
    <mergeCell ref="A63:R63"/>
    <mergeCell ref="C51:M52"/>
    <mergeCell ref="N51:N52"/>
  </mergeCells>
  <conditionalFormatting sqref="B18:B24 B30:B36 B6:B12 B42:B48">
    <cfRule type="cellIs" dxfId="244" priority="55" stopIfTrue="1" operator="equal">
      <formula>0</formula>
    </cfRule>
  </conditionalFormatting>
  <conditionalFormatting sqref="C13:H13 C25:H25 C37:H37 C49:H49 L25:Q25 L37:Q37 L49:Q49 J13 L13:Q13">
    <cfRule type="cellIs" dxfId="243" priority="54" stopIfTrue="1" operator="equal">
      <formula>0</formula>
    </cfRule>
  </conditionalFormatting>
  <conditionalFormatting sqref="J25">
    <cfRule type="cellIs" dxfId="242" priority="47" stopIfTrue="1" operator="equal">
      <formula>0</formula>
    </cfRule>
  </conditionalFormatting>
  <conditionalFormatting sqref="J37">
    <cfRule type="cellIs" dxfId="241" priority="46" stopIfTrue="1" operator="equal">
      <formula>0</formula>
    </cfRule>
  </conditionalFormatting>
  <conditionalFormatting sqref="J49">
    <cfRule type="cellIs" dxfId="240" priority="45" stopIfTrue="1" operator="equal">
      <formula>0</formula>
    </cfRule>
  </conditionalFormatting>
  <conditionalFormatting sqref="K25 K37 K49 K13">
    <cfRule type="cellIs" dxfId="239" priority="43" stopIfTrue="1" operator="equal">
      <formula>0</formula>
    </cfRule>
  </conditionalFormatting>
  <conditionalFormatting sqref="I13">
    <cfRule type="cellIs" dxfId="238" priority="42" stopIfTrue="1" operator="equal">
      <formula>0</formula>
    </cfRule>
  </conditionalFormatting>
  <conditionalFormatting sqref="I25">
    <cfRule type="cellIs" dxfId="237" priority="41" stopIfTrue="1" operator="equal">
      <formula>0</formula>
    </cfRule>
  </conditionalFormatting>
  <conditionalFormatting sqref="I49">
    <cfRule type="cellIs" dxfId="236" priority="39" stopIfTrue="1" operator="equal">
      <formula>0</formula>
    </cfRule>
  </conditionalFormatting>
  <conditionalFormatting sqref="T13:V13">
    <cfRule type="cellIs" dxfId="235" priority="37" stopIfTrue="1" operator="equal">
      <formula>0</formula>
    </cfRule>
  </conditionalFormatting>
  <conditionalFormatting sqref="T25:V25">
    <cfRule type="cellIs" dxfId="234" priority="36" stopIfTrue="1" operator="equal">
      <formula>0</formula>
    </cfRule>
  </conditionalFormatting>
  <conditionalFormatting sqref="T37:V37">
    <cfRule type="cellIs" dxfId="233" priority="35" stopIfTrue="1" operator="equal">
      <formula>0</formula>
    </cfRule>
  </conditionalFormatting>
  <conditionalFormatting sqref="T49:V49">
    <cfRule type="cellIs" dxfId="232" priority="34" stopIfTrue="1" operator="equal">
      <formula>0</formula>
    </cfRule>
  </conditionalFormatting>
  <conditionalFormatting sqref="B55:B61">
    <cfRule type="cellIs" dxfId="231" priority="31" stopIfTrue="1" operator="equal">
      <formula>0</formula>
    </cfRule>
  </conditionalFormatting>
  <conditionalFormatting sqref="B54">
    <cfRule type="cellIs" dxfId="230" priority="30" stopIfTrue="1" operator="equal">
      <formula>0</formula>
    </cfRule>
  </conditionalFormatting>
  <conditionalFormatting sqref="I37">
    <cfRule type="cellIs" dxfId="229" priority="23" stopIfTrue="1" operator="equal">
      <formula>0</formula>
    </cfRule>
  </conditionalFormatting>
  <conditionalFormatting sqref="AB17">
    <cfRule type="cellIs" dxfId="228" priority="11" stopIfTrue="1" operator="lessThan">
      <formula>0</formula>
    </cfRule>
  </conditionalFormatting>
  <conditionalFormatting sqref="AE21:AF25 AE49:AF49 AE28:AF35 AF26 AE46:AF47 AE38:AF42 AE44:AF44">
    <cfRule type="cellIs" dxfId="227" priority="10" stopIfTrue="1" operator="equal">
      <formula>0</formula>
    </cfRule>
  </conditionalFormatting>
  <conditionalFormatting sqref="AE48:AF48">
    <cfRule type="cellIs" dxfId="226" priority="9" stopIfTrue="1" operator="equal">
      <formula>0</formula>
    </cfRule>
  </conditionalFormatting>
  <conditionalFormatting sqref="AE51:AF51">
    <cfRule type="cellIs" dxfId="225" priority="8" stopIfTrue="1" operator="equal">
      <formula>0</formula>
    </cfRule>
  </conditionalFormatting>
  <conditionalFormatting sqref="AE46:AF46">
    <cfRule type="expression" dxfId="224" priority="7" stopIfTrue="1">
      <formula>$AE$46:$AF$46=0</formula>
    </cfRule>
  </conditionalFormatting>
  <conditionalFormatting sqref="AE36:AF36">
    <cfRule type="cellIs" dxfId="223" priority="6" stopIfTrue="1" operator="equal">
      <formula>0</formula>
    </cfRule>
  </conditionalFormatting>
  <conditionalFormatting sqref="AE36:AF36">
    <cfRule type="expression" dxfId="222" priority="5" stopIfTrue="1">
      <formula>$AE$46:$AF$46=0</formula>
    </cfRule>
  </conditionalFormatting>
  <conditionalFormatting sqref="AE50:AF50">
    <cfRule type="cellIs" dxfId="221" priority="4" stopIfTrue="1" operator="equal">
      <formula>0</formula>
    </cfRule>
  </conditionalFormatting>
  <conditionalFormatting sqref="AE26">
    <cfRule type="cellIs" dxfId="220" priority="3" stopIfTrue="1" operator="equal">
      <formula>0</formula>
    </cfRule>
  </conditionalFormatting>
  <conditionalFormatting sqref="AE45:AF45">
    <cfRule type="cellIs" dxfId="219" priority="2" stopIfTrue="1" operator="equal">
      <formula>0</formula>
    </cfRule>
  </conditionalFormatting>
  <conditionalFormatting sqref="AE43:AF43">
    <cfRule type="cellIs" dxfId="218" priority="1" stopIfTrue="1" operator="equal">
      <formula>0</formula>
    </cfRule>
  </conditionalFormatting>
  <dataValidations count="6">
    <dataValidation type="date" allowBlank="1" showInputMessage="1" sqref="AE10" xr:uid="{5E0C3541-9E69-4F1A-997B-28A8283834CB}">
      <formula1>1</formula1>
      <formula2>73050</formula2>
    </dataValidation>
    <dataValidation type="decimal" allowBlank="1" showInputMessage="1" showErrorMessage="1" errorTitle="Invalid Data Type" error="Please enter a number between 0 and 24." sqref="C18:C24 C42:C48 C30:C36 C6:C12 C54:C60" xr:uid="{8DCCC2F4-007F-45ED-9D1F-7E351DF7B7EB}">
      <formula1>0</formula1>
      <formula2>24</formula2>
    </dataValidation>
    <dataValidation type="decimal" allowBlank="1" showInputMessage="1" showErrorMessage="1" sqref="AD7" xr:uid="{83C47B65-C5B2-4AC5-B0FA-995B34117840}">
      <formula1>0</formula1>
      <formula2>2</formula2>
    </dataValidation>
    <dataValidation type="decimal" allowBlank="1" showInputMessage="1" showErrorMessage="1" sqref="AH14 AE27 AB13 AG13" xr:uid="{8EBA6CBC-947C-4000-8F87-BF289E66440B}">
      <formula1>0</formula1>
      <formula2>300</formula2>
    </dataValidation>
    <dataValidation allowBlank="1" showInputMessage="1" sqref="AB10" xr:uid="{7959F451-5AB0-4E3F-88C7-C7CB25E30DC5}"/>
    <dataValidation type="list" allowBlank="1" showInputMessage="1" showErrorMessage="1" sqref="R54:R60" xr:uid="{81167B55-4BDF-4AE3-B212-D5827258577A}">
      <formula1>$B$18:$B$24</formula1>
    </dataValidation>
  </dataValidations>
  <hyperlinks>
    <hyperlink ref="F65" r:id="rId1" display="http://web.uncg.edu/hrs/PolicyManuals/StaffManual/Section5/" xr:uid="{00000000-0004-0000-0900-000000000000}"/>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F7EB435-66C2-4306-B2B3-42CEF557C9E6}">
          <x14:formula1>
            <xm:f>Validation!$B$18:$B$25</xm:f>
          </x14:formula1>
          <xm:sqref>R6:R12 R18:R24 R30:R36 R42:R48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tint="0.79998168889431442"/>
    <pageSetUpPr fitToPage="1"/>
  </sheetPr>
  <dimension ref="A2:AP68"/>
  <sheetViews>
    <sheetView showGridLines="0" topLeftCell="A10" zoomScale="80" zoomScaleNormal="80" zoomScalePageLayoutView="70" workbookViewId="0">
      <selection activeCell="K55" sqref="K5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20.710937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43583</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43584</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43585</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43586</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43587</v>
      </c>
      <c r="C10" s="58"/>
      <c r="D10" s="102"/>
      <c r="E10" s="102"/>
      <c r="F10" s="102"/>
      <c r="G10" s="102"/>
      <c r="H10" s="192"/>
      <c r="I10" s="113"/>
      <c r="J10" s="105"/>
      <c r="K10" s="102"/>
      <c r="L10" s="103"/>
      <c r="M10" s="102"/>
      <c r="N10" s="102"/>
      <c r="O10" s="102"/>
      <c r="P10" s="102"/>
      <c r="Q10" s="102"/>
      <c r="R10" s="104"/>
      <c r="S10" s="6"/>
      <c r="T10" s="113"/>
      <c r="U10" s="230"/>
      <c r="V10" s="228"/>
      <c r="Y10" s="398" t="str">
        <f>Validation!B9</f>
        <v>June (2019)</v>
      </c>
      <c r="Z10" s="399"/>
      <c r="AA10" s="3"/>
      <c r="AB10" s="400">
        <f>VLOOKUP(Y10,Validation!B4:F15,2,FALSE)</f>
        <v>43583</v>
      </c>
      <c r="AC10" s="401"/>
      <c r="AD10" s="3"/>
      <c r="AE10" s="400">
        <f>VLOOKUP(Y10,Validation!B4:F15,4,FALSE)</f>
        <v>43617</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43588</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43589</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May!AB17</f>
        <v>0</v>
      </c>
      <c r="AC13" s="166"/>
      <c r="AD13" s="395" t="s">
        <v>162</v>
      </c>
      <c r="AE13" s="396"/>
      <c r="AF13" s="156">
        <f>May!AF17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43590</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43591</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43592</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43593</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43594</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43595</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43596</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43597</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43598</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43599</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43600</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43601</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43602</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43603</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43604</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43605</v>
      </c>
      <c r="C43" s="58"/>
      <c r="D43" s="102"/>
      <c r="E43" s="102"/>
      <c r="F43" s="102"/>
      <c r="G43" s="102"/>
      <c r="H43" s="102"/>
      <c r="I43" s="193"/>
      <c r="J43" s="105"/>
      <c r="K43" s="102"/>
      <c r="L43" s="102"/>
      <c r="M43" s="102"/>
      <c r="N43" s="102"/>
      <c r="O43" s="102"/>
      <c r="P43" s="102"/>
      <c r="Q43" s="102"/>
      <c r="R43" s="104"/>
      <c r="T43" s="113"/>
      <c r="U43" s="230"/>
      <c r="V43" s="228"/>
      <c r="Y43" s="40">
        <v>194</v>
      </c>
      <c r="Z43" s="277" t="s">
        <v>231</v>
      </c>
      <c r="AA43" s="278"/>
      <c r="AB43" s="278"/>
      <c r="AC43" s="279"/>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43606</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43607</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43608</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43609</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43610</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0"/>
        <v>0</v>
      </c>
      <c r="AI50" s="71"/>
      <c r="AJ50" s="70"/>
      <c r="AK50" s="70"/>
      <c r="AL50" s="70"/>
      <c r="AM50" s="70"/>
      <c r="AN50" s="70"/>
      <c r="AO50" s="70"/>
    </row>
    <row r="51" spans="1:41" s="3" customFormat="1" ht="14.25" thickTop="1" thickBot="1">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361" t="s">
        <v>36</v>
      </c>
      <c r="B52" s="361"/>
      <c r="C52" s="362" t="s">
        <v>185</v>
      </c>
      <c r="D52" s="363"/>
      <c r="E52" s="363"/>
      <c r="F52" s="363"/>
      <c r="G52" s="363"/>
      <c r="H52" s="364"/>
      <c r="I52" s="365" t="s">
        <v>184</v>
      </c>
      <c r="J52" s="366"/>
      <c r="K52" s="367" t="s">
        <v>104</v>
      </c>
      <c r="L52" s="368"/>
      <c r="M52" s="368"/>
      <c r="N52" s="368"/>
      <c r="O52" s="368"/>
      <c r="P52" s="368"/>
      <c r="Q52" s="368"/>
      <c r="R52" s="369"/>
      <c r="S52" s="3"/>
      <c r="T52" s="358" t="s">
        <v>115</v>
      </c>
      <c r="U52" s="359"/>
      <c r="V52" s="360"/>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54" t="s">
        <v>25</v>
      </c>
      <c r="B53" s="55" t="s">
        <v>26</v>
      </c>
      <c r="C53" s="54" t="s">
        <v>77</v>
      </c>
      <c r="D53" s="54" t="s">
        <v>88</v>
      </c>
      <c r="E53" s="54" t="s">
        <v>89</v>
      </c>
      <c r="F53" s="54" t="s">
        <v>90</v>
      </c>
      <c r="G53" s="54" t="s">
        <v>99</v>
      </c>
      <c r="H53" s="241" t="s">
        <v>100</v>
      </c>
      <c r="I53" s="195" t="s">
        <v>102</v>
      </c>
      <c r="J53" s="194" t="s">
        <v>84</v>
      </c>
      <c r="K53" s="54" t="s">
        <v>183</v>
      </c>
      <c r="L53" s="242" t="s">
        <v>5</v>
      </c>
      <c r="M53" s="54" t="s">
        <v>7</v>
      </c>
      <c r="N53" s="54" t="s">
        <v>14</v>
      </c>
      <c r="O53" s="54" t="s">
        <v>11</v>
      </c>
      <c r="P53" s="54" t="s">
        <v>47</v>
      </c>
      <c r="Q53" s="330" t="s">
        <v>94</v>
      </c>
      <c r="R53" s="332"/>
      <c r="S53" s="1"/>
      <c r="T53" s="112" t="s">
        <v>85</v>
      </c>
      <c r="U53" s="229" t="s">
        <v>110</v>
      </c>
      <c r="V53" s="227" t="s">
        <v>114</v>
      </c>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53" t="s">
        <v>27</v>
      </c>
      <c r="B54" s="63">
        <f>IF(B48&lt;&gt;0,IF(SUM(B48+1)&gt;$AE$10,0, SUM(B48+1)),0)</f>
        <v>43611</v>
      </c>
      <c r="C54" s="58"/>
      <c r="D54" s="102"/>
      <c r="E54" s="102"/>
      <c r="F54" s="102"/>
      <c r="G54" s="102"/>
      <c r="H54" s="102"/>
      <c r="I54" s="193"/>
      <c r="J54" s="105"/>
      <c r="K54" s="102"/>
      <c r="L54" s="102"/>
      <c r="M54" s="102"/>
      <c r="N54" s="102"/>
      <c r="O54" s="102"/>
      <c r="P54" s="102"/>
      <c r="Q54" s="102"/>
      <c r="R54" s="104"/>
      <c r="S54" s="3"/>
      <c r="T54" s="113"/>
      <c r="U54" s="230"/>
      <c r="V54" s="228"/>
      <c r="X54" s="154"/>
      <c r="Y54" s="21"/>
      <c r="Z54" s="21"/>
      <c r="AA54" s="21"/>
      <c r="AB54" s="21"/>
      <c r="AC54" s="21"/>
      <c r="AD54" s="21"/>
      <c r="AE54" s="21"/>
      <c r="AF54" s="21"/>
      <c r="AG54" s="22"/>
      <c r="AH54" s="3"/>
      <c r="AI54" s="71"/>
      <c r="AJ54" s="56" t="s">
        <v>27</v>
      </c>
      <c r="AK54" s="59">
        <f>I54</f>
        <v>0</v>
      </c>
      <c r="AL54" s="59">
        <f>K54</f>
        <v>0</v>
      </c>
      <c r="AM54" s="59">
        <f t="shared" ref="AM54:AM60" si="28">IF($U$13&gt;0,T54,0)</f>
        <v>0</v>
      </c>
      <c r="AN54" s="59">
        <f t="shared" ref="AN54:AN60" si="29">IF(E54&gt;8,8,E54)</f>
        <v>0</v>
      </c>
      <c r="AO54" s="70"/>
    </row>
    <row r="55" spans="1:41">
      <c r="A55" s="53" t="s">
        <v>28</v>
      </c>
      <c r="B55" s="63">
        <f t="shared" ref="B55:B60" si="30">IF(B54&lt;&gt;0,IF(SUM(B54+1)&gt;$AE$10,0, SUM(B54+1)),0)</f>
        <v>43612</v>
      </c>
      <c r="C55" s="58"/>
      <c r="D55" s="102"/>
      <c r="E55" s="102"/>
      <c r="F55" s="102"/>
      <c r="G55" s="102"/>
      <c r="H55" s="102"/>
      <c r="I55" s="193"/>
      <c r="J55" s="105"/>
      <c r="K55" s="102"/>
      <c r="L55" s="102"/>
      <c r="M55" s="102"/>
      <c r="N55" s="102"/>
      <c r="O55" s="102"/>
      <c r="P55" s="102"/>
      <c r="Q55" s="102"/>
      <c r="R55" s="104"/>
      <c r="S55" s="3"/>
      <c r="T55" s="113"/>
      <c r="U55" s="230"/>
      <c r="V55" s="228"/>
      <c r="X55" s="23"/>
      <c r="Y55" s="3"/>
      <c r="Z55" s="3"/>
      <c r="AA55" s="3"/>
      <c r="AB55" s="3"/>
      <c r="AC55" s="3"/>
      <c r="AD55" s="3"/>
      <c r="AE55" s="3"/>
      <c r="AF55" s="3"/>
      <c r="AG55" s="24"/>
      <c r="AH55" s="4"/>
      <c r="AI55" s="71"/>
      <c r="AJ55" s="56" t="s">
        <v>28</v>
      </c>
      <c r="AK55" s="59">
        <f t="shared" ref="AK55:AK60" si="31">I55</f>
        <v>0</v>
      </c>
      <c r="AL55" s="59">
        <f t="shared" ref="AL55:AL60" si="32">K55</f>
        <v>0</v>
      </c>
      <c r="AM55" s="59">
        <f t="shared" si="28"/>
        <v>0</v>
      </c>
      <c r="AN55" s="59">
        <f t="shared" si="29"/>
        <v>0</v>
      </c>
      <c r="AO55" s="70"/>
    </row>
    <row r="56" spans="1:41">
      <c r="A56" s="53" t="s">
        <v>29</v>
      </c>
      <c r="B56" s="63">
        <f t="shared" si="30"/>
        <v>43613</v>
      </c>
      <c r="C56" s="58"/>
      <c r="D56" s="102"/>
      <c r="E56" s="102"/>
      <c r="F56" s="102"/>
      <c r="G56" s="102"/>
      <c r="H56" s="102"/>
      <c r="I56" s="193"/>
      <c r="J56" s="105"/>
      <c r="K56" s="102"/>
      <c r="L56" s="102"/>
      <c r="M56" s="102"/>
      <c r="N56" s="102"/>
      <c r="O56" s="102"/>
      <c r="P56" s="102"/>
      <c r="Q56" s="102"/>
      <c r="R56" s="104"/>
      <c r="S56" s="3"/>
      <c r="T56" s="113"/>
      <c r="U56" s="230"/>
      <c r="V56" s="228"/>
      <c r="X56" s="23"/>
      <c r="Y56" s="33"/>
      <c r="Z56" s="33"/>
      <c r="AA56" s="33"/>
      <c r="AB56" s="33"/>
      <c r="AC56" s="33"/>
      <c r="AD56" s="33"/>
      <c r="AE56" s="33"/>
      <c r="AF56" s="34"/>
      <c r="AG56" s="24"/>
      <c r="AH56" s="4"/>
      <c r="AI56" s="71"/>
      <c r="AJ56" s="56" t="s">
        <v>29</v>
      </c>
      <c r="AK56" s="59">
        <f t="shared" si="31"/>
        <v>0</v>
      </c>
      <c r="AL56" s="59">
        <f t="shared" si="32"/>
        <v>0</v>
      </c>
      <c r="AM56" s="59">
        <f t="shared" si="28"/>
        <v>0</v>
      </c>
      <c r="AN56" s="59">
        <f t="shared" si="29"/>
        <v>0</v>
      </c>
      <c r="AO56" s="70"/>
    </row>
    <row r="57" spans="1:41" ht="12.75" customHeight="1">
      <c r="A57" s="53" t="s">
        <v>30</v>
      </c>
      <c r="B57" s="63">
        <f t="shared" si="30"/>
        <v>43614</v>
      </c>
      <c r="C57" s="58"/>
      <c r="D57" s="102"/>
      <c r="E57" s="102"/>
      <c r="F57" s="102"/>
      <c r="G57" s="102"/>
      <c r="H57" s="102"/>
      <c r="I57" s="193"/>
      <c r="J57" s="105"/>
      <c r="K57" s="102"/>
      <c r="L57" s="102"/>
      <c r="M57" s="102"/>
      <c r="N57" s="102"/>
      <c r="O57" s="102"/>
      <c r="P57" s="102"/>
      <c r="Q57" s="102"/>
      <c r="R57" s="104"/>
      <c r="S57" s="3"/>
      <c r="T57" s="113"/>
      <c r="U57" s="230"/>
      <c r="V57" s="228"/>
      <c r="X57" s="23"/>
      <c r="Y57" s="3" t="s">
        <v>37</v>
      </c>
      <c r="Z57" s="3"/>
      <c r="AA57" s="3"/>
      <c r="AB57" s="3"/>
      <c r="AC57" s="3"/>
      <c r="AD57" s="3"/>
      <c r="AE57" s="3" t="s">
        <v>26</v>
      </c>
      <c r="AF57" s="3"/>
      <c r="AG57" s="24"/>
      <c r="AH57" s="3"/>
      <c r="AI57" s="71"/>
      <c r="AJ57" s="56" t="s">
        <v>30</v>
      </c>
      <c r="AK57" s="59">
        <f t="shared" si="31"/>
        <v>0</v>
      </c>
      <c r="AL57" s="59">
        <f t="shared" si="32"/>
        <v>0</v>
      </c>
      <c r="AM57" s="59">
        <f t="shared" si="28"/>
        <v>0</v>
      </c>
      <c r="AN57" s="59">
        <f t="shared" si="29"/>
        <v>0</v>
      </c>
      <c r="AO57" s="70"/>
    </row>
    <row r="58" spans="1:41" ht="12.75" customHeight="1">
      <c r="A58" s="53" t="s">
        <v>31</v>
      </c>
      <c r="B58" s="63">
        <f t="shared" si="30"/>
        <v>43615</v>
      </c>
      <c r="C58" s="58"/>
      <c r="D58" s="102"/>
      <c r="E58" s="102"/>
      <c r="F58" s="102"/>
      <c r="G58" s="102"/>
      <c r="H58" s="102"/>
      <c r="I58" s="193"/>
      <c r="J58" s="105"/>
      <c r="K58" s="102"/>
      <c r="L58" s="102"/>
      <c r="M58" s="102"/>
      <c r="N58" s="102"/>
      <c r="O58" s="102"/>
      <c r="P58" s="102"/>
      <c r="Q58" s="102"/>
      <c r="R58" s="104"/>
      <c r="S58" s="3"/>
      <c r="T58" s="113"/>
      <c r="U58" s="230"/>
      <c r="V58" s="228"/>
      <c r="X58" s="23"/>
      <c r="Y58" s="333" t="s">
        <v>82</v>
      </c>
      <c r="Z58" s="333"/>
      <c r="AA58" s="333"/>
      <c r="AB58" s="333"/>
      <c r="AC58" s="333"/>
      <c r="AD58" s="333"/>
      <c r="AE58" s="333"/>
      <c r="AF58" s="333"/>
      <c r="AG58" s="25"/>
      <c r="AH58" s="3"/>
      <c r="AI58" s="71"/>
      <c r="AJ58" s="56" t="s">
        <v>31</v>
      </c>
      <c r="AK58" s="59">
        <f t="shared" si="31"/>
        <v>0</v>
      </c>
      <c r="AL58" s="59">
        <f t="shared" si="32"/>
        <v>0</v>
      </c>
      <c r="AM58" s="59">
        <f t="shared" si="28"/>
        <v>0</v>
      </c>
      <c r="AN58" s="59">
        <f t="shared" si="29"/>
        <v>0</v>
      </c>
      <c r="AO58" s="70"/>
    </row>
    <row r="59" spans="1:41">
      <c r="A59" s="53" t="s">
        <v>32</v>
      </c>
      <c r="B59" s="63">
        <f t="shared" si="30"/>
        <v>43616</v>
      </c>
      <c r="C59" s="58"/>
      <c r="D59" s="102"/>
      <c r="E59" s="102"/>
      <c r="F59" s="102"/>
      <c r="G59" s="102"/>
      <c r="H59" s="102"/>
      <c r="I59" s="193"/>
      <c r="J59" s="105"/>
      <c r="K59" s="102"/>
      <c r="L59" s="102"/>
      <c r="M59" s="102"/>
      <c r="N59" s="102"/>
      <c r="O59" s="102"/>
      <c r="P59" s="102"/>
      <c r="Q59" s="102"/>
      <c r="R59" s="104"/>
      <c r="S59" s="3"/>
      <c r="T59" s="113"/>
      <c r="U59" s="230"/>
      <c r="V59" s="228"/>
      <c r="X59" s="23"/>
      <c r="Y59" s="333"/>
      <c r="Z59" s="333"/>
      <c r="AA59" s="333"/>
      <c r="AB59" s="333"/>
      <c r="AC59" s="333"/>
      <c r="AD59" s="333"/>
      <c r="AE59" s="333"/>
      <c r="AF59" s="333"/>
      <c r="AG59" s="25"/>
      <c r="AH59" s="3"/>
      <c r="AI59" s="71"/>
      <c r="AJ59" s="56" t="s">
        <v>32</v>
      </c>
      <c r="AK59" s="59">
        <f t="shared" si="31"/>
        <v>0</v>
      </c>
      <c r="AL59" s="59">
        <f t="shared" si="32"/>
        <v>0</v>
      </c>
      <c r="AM59" s="59">
        <f t="shared" si="28"/>
        <v>0</v>
      </c>
      <c r="AN59" s="59">
        <f t="shared" si="29"/>
        <v>0</v>
      </c>
      <c r="AO59" s="70"/>
    </row>
    <row r="60" spans="1:41">
      <c r="A60" s="53" t="s">
        <v>33</v>
      </c>
      <c r="B60" s="63">
        <f t="shared" si="30"/>
        <v>43617</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1"/>
        <v>0</v>
      </c>
      <c r="AL60" s="59">
        <f t="shared" si="32"/>
        <v>0</v>
      </c>
      <c r="AM60" s="59">
        <f t="shared" si="28"/>
        <v>0</v>
      </c>
      <c r="AN60" s="59">
        <f t="shared" si="29"/>
        <v>0</v>
      </c>
      <c r="AO60" s="70"/>
    </row>
    <row r="61" spans="1:41">
      <c r="A61" s="402" t="s">
        <v>34</v>
      </c>
      <c r="B61" s="403"/>
      <c r="C61" s="61">
        <f>SUMIF($B54:$B60,"&lt;&gt;0",C54:C60)</f>
        <v>0</v>
      </c>
      <c r="D61" s="61">
        <f>SUMIF($B54:$B60,"&lt;&gt;0",D54:D60)</f>
        <v>0</v>
      </c>
      <c r="E61" s="61">
        <f t="shared" ref="E61:Q61" si="33">SUMIF($B54:$B60,"&lt;&gt;0",E54:E60)</f>
        <v>0</v>
      </c>
      <c r="F61" s="61">
        <f t="shared" si="33"/>
        <v>0</v>
      </c>
      <c r="G61" s="61">
        <f t="shared" si="33"/>
        <v>0</v>
      </c>
      <c r="H61" s="61">
        <f t="shared" si="33"/>
        <v>0</v>
      </c>
      <c r="I61" s="101">
        <f>SUMIF($B54:$B60,"&lt;&gt;0",I54:I60)</f>
        <v>0</v>
      </c>
      <c r="J61" s="101">
        <f t="shared" si="33"/>
        <v>0</v>
      </c>
      <c r="K61" s="61">
        <f t="shared" si="33"/>
        <v>0</v>
      </c>
      <c r="L61" s="61">
        <f t="shared" si="33"/>
        <v>0</v>
      </c>
      <c r="M61" s="61">
        <f t="shared" si="33"/>
        <v>0</v>
      </c>
      <c r="N61" s="61">
        <f t="shared" si="33"/>
        <v>0</v>
      </c>
      <c r="O61" s="61">
        <f t="shared" si="33"/>
        <v>0</v>
      </c>
      <c r="P61" s="61">
        <f t="shared" si="33"/>
        <v>0</v>
      </c>
      <c r="Q61" s="61">
        <f t="shared" si="33"/>
        <v>0</v>
      </c>
      <c r="R61" s="61"/>
      <c r="T61" s="114">
        <f>SUMIF($B54:$B60,"&lt;&gt;0",T54:T60)</f>
        <v>0</v>
      </c>
      <c r="U61" s="231">
        <f>SUMIF($B54:$B60,"&lt;&gt;0",U54:U60)</f>
        <v>0</v>
      </c>
      <c r="V61" s="231">
        <f>SUMIF($B54:$B60,"&lt;&gt;0",V54:V60)</f>
        <v>0</v>
      </c>
      <c r="X61" s="23"/>
      <c r="Y61" s="3"/>
      <c r="Z61" s="3"/>
      <c r="AA61" s="3"/>
      <c r="AB61" s="3"/>
      <c r="AC61" s="3"/>
      <c r="AD61" s="3"/>
      <c r="AE61" s="3"/>
      <c r="AF61" s="3"/>
      <c r="AG61" s="24"/>
      <c r="AH61" s="3"/>
      <c r="AI61" s="71"/>
      <c r="AJ61" s="56" t="s">
        <v>34</v>
      </c>
      <c r="AK61" s="207">
        <f>SUM(AK54:AK60)</f>
        <v>0</v>
      </c>
      <c r="AL61" s="207">
        <f t="shared" ref="AL61:AN61" si="34">SUM(AL54:AL60)</f>
        <v>0</v>
      </c>
      <c r="AM61" s="207">
        <f t="shared" si="34"/>
        <v>0</v>
      </c>
      <c r="AN61" s="207">
        <f t="shared" si="34"/>
        <v>0</v>
      </c>
      <c r="AO61" s="70"/>
    </row>
    <row r="62" spans="1:41">
      <c r="A62" s="208"/>
      <c r="B62" s="162"/>
      <c r="C62" s="209"/>
      <c r="D62" s="209"/>
      <c r="E62" s="209"/>
      <c r="F62" s="209"/>
      <c r="G62" s="209"/>
      <c r="H62" s="209"/>
      <c r="I62" s="209"/>
      <c r="J62" s="209"/>
      <c r="K62" s="209"/>
      <c r="L62" s="209"/>
      <c r="M62" s="209"/>
      <c r="N62" s="209"/>
      <c r="O62" s="209"/>
      <c r="P62" s="209"/>
      <c r="Q62" s="209"/>
      <c r="R62" s="210"/>
      <c r="S62" s="171"/>
      <c r="T62" s="209"/>
      <c r="U62" s="209"/>
      <c r="V62" s="209"/>
      <c r="X62" s="23"/>
      <c r="Y62" s="335"/>
      <c r="Z62" s="335"/>
      <c r="AA62" s="335"/>
      <c r="AB62" s="335"/>
      <c r="AC62" s="335"/>
      <c r="AD62" s="335"/>
      <c r="AE62" s="33"/>
      <c r="AF62" s="33"/>
      <c r="AG62" s="24"/>
      <c r="AH62" s="3"/>
      <c r="AI62" s="71"/>
      <c r="AJ62" s="70"/>
      <c r="AK62" s="70"/>
      <c r="AL62" s="70"/>
      <c r="AM62" s="70"/>
      <c r="AN62" s="70"/>
      <c r="AO62" s="70"/>
    </row>
    <row r="63" spans="1:4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2.75" customHeight="1"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row r="67" spans="1:33" ht="12.75" customHeight="1">
      <c r="C67" s="338" t="s">
        <v>229</v>
      </c>
      <c r="D67" s="338"/>
      <c r="E67" s="338"/>
      <c r="F67" s="338"/>
      <c r="G67" s="338"/>
      <c r="H67" s="338"/>
      <c r="I67" s="338"/>
      <c r="J67" s="338"/>
      <c r="K67" s="338"/>
      <c r="L67" s="338"/>
      <c r="M67" s="338"/>
      <c r="N67" s="340"/>
    </row>
    <row r="68" spans="1:33" ht="12.75" customHeight="1">
      <c r="C68" s="338"/>
      <c r="D68" s="338"/>
      <c r="E68" s="338"/>
      <c r="F68" s="338"/>
      <c r="G68" s="338"/>
      <c r="H68" s="338"/>
      <c r="I68" s="338"/>
      <c r="J68" s="338"/>
      <c r="K68" s="338"/>
      <c r="L68" s="338"/>
      <c r="M68" s="338"/>
      <c r="N68" s="341"/>
    </row>
  </sheetData>
  <sheetProtection sheet="1" selectLockedCells="1"/>
  <protectedRanges>
    <protectedRange sqref="Y4 Y7 AD4 AB10 AE10 C6:C12 AD7:AF7 AH14 C18:C24 C30:C36 C42:C48" name="Range1"/>
    <protectedRange sqref="C54:C60" name="Range1_3"/>
    <protectedRange sqref="AE27 AB13 AG13" name="Range1_4"/>
  </protectedRanges>
  <mergeCells count="96">
    <mergeCell ref="AE9:AF9"/>
    <mergeCell ref="Y10:Z10"/>
    <mergeCell ref="AB10:AC10"/>
    <mergeCell ref="AE10:AF10"/>
    <mergeCell ref="AJ2:AL2"/>
    <mergeCell ref="Y3:AB3"/>
    <mergeCell ref="AD3:AF3"/>
    <mergeCell ref="Y4:AB4"/>
    <mergeCell ref="AD4:AF4"/>
    <mergeCell ref="AK4:AN4"/>
    <mergeCell ref="A4:B4"/>
    <mergeCell ref="C4:H4"/>
    <mergeCell ref="I4:J4"/>
    <mergeCell ref="K4:R4"/>
    <mergeCell ref="T4:V4"/>
    <mergeCell ref="Q5:R5"/>
    <mergeCell ref="Y6:AB6"/>
    <mergeCell ref="Y7:AB7"/>
    <mergeCell ref="Y9:Z9"/>
    <mergeCell ref="AB9:AC9"/>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Z26:AC26"/>
    <mergeCell ref="AK16:AN16"/>
    <mergeCell ref="Q17:R17"/>
    <mergeCell ref="Y17:AA17"/>
    <mergeCell ref="AD17:AE17"/>
    <mergeCell ref="Z22:AC22"/>
    <mergeCell ref="Z23:AC23"/>
    <mergeCell ref="Z24:AC24"/>
    <mergeCell ref="Z25:AC25"/>
    <mergeCell ref="Y19:AF19"/>
    <mergeCell ref="Z21:AC21"/>
    <mergeCell ref="Z27:AC27"/>
    <mergeCell ref="A28:B28"/>
    <mergeCell ref="C28:H28"/>
    <mergeCell ref="I28:J28"/>
    <mergeCell ref="K28:R28"/>
    <mergeCell ref="T28:V28"/>
    <mergeCell ref="Z28:AC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T40:V40"/>
    <mergeCell ref="Z40:AC40"/>
    <mergeCell ref="AK40:AN40"/>
    <mergeCell ref="Q41:R41"/>
    <mergeCell ref="Z41:AC41"/>
    <mergeCell ref="Z42:AC42"/>
    <mergeCell ref="Z44:AC44"/>
    <mergeCell ref="Z47:AC47"/>
    <mergeCell ref="Z48:AC48"/>
    <mergeCell ref="Z49:AC49"/>
    <mergeCell ref="Z50:AC50"/>
    <mergeCell ref="Z51:AA51"/>
    <mergeCell ref="C67:M68"/>
    <mergeCell ref="N67:N68"/>
    <mergeCell ref="A64:R64"/>
    <mergeCell ref="AK52:AN52"/>
    <mergeCell ref="Y58:AF59"/>
    <mergeCell ref="Y62:AD62"/>
    <mergeCell ref="A63:R63"/>
    <mergeCell ref="A52:B52"/>
    <mergeCell ref="C52:H52"/>
    <mergeCell ref="I52:J52"/>
    <mergeCell ref="K52:R52"/>
    <mergeCell ref="T52:V52"/>
    <mergeCell ref="Q53:R53"/>
    <mergeCell ref="A61:B61"/>
  </mergeCells>
  <conditionalFormatting sqref="B18:B24 B30:B36 B6:B12 B42:B48">
    <cfRule type="cellIs" dxfId="217" priority="56" stopIfTrue="1" operator="equal">
      <formula>0</formula>
    </cfRule>
  </conditionalFormatting>
  <conditionalFormatting sqref="C13:H13 C25:H25 C37:H37 C49:H49 L25:Q25 L37:Q37 L49:Q49 J13 L13:Q13">
    <cfRule type="cellIs" dxfId="216" priority="55" stopIfTrue="1" operator="equal">
      <formula>0</formula>
    </cfRule>
  </conditionalFormatting>
  <conditionalFormatting sqref="J25">
    <cfRule type="cellIs" dxfId="215" priority="48" stopIfTrue="1" operator="equal">
      <formula>0</formula>
    </cfRule>
  </conditionalFormatting>
  <conditionalFormatting sqref="J37">
    <cfRule type="cellIs" dxfId="214" priority="47" stopIfTrue="1" operator="equal">
      <formula>0</formula>
    </cfRule>
  </conditionalFormatting>
  <conditionalFormatting sqref="J49">
    <cfRule type="cellIs" dxfId="213" priority="46" stopIfTrue="1" operator="equal">
      <formula>0</formula>
    </cfRule>
  </conditionalFormatting>
  <conditionalFormatting sqref="K25 K37 K49 K13">
    <cfRule type="cellIs" dxfId="212" priority="44" stopIfTrue="1" operator="equal">
      <formula>0</formula>
    </cfRule>
  </conditionalFormatting>
  <conditionalFormatting sqref="I13">
    <cfRule type="cellIs" dxfId="211" priority="43" stopIfTrue="1" operator="equal">
      <formula>0</formula>
    </cfRule>
  </conditionalFormatting>
  <conditionalFormatting sqref="I25">
    <cfRule type="cellIs" dxfId="210" priority="42" stopIfTrue="1" operator="equal">
      <formula>0</formula>
    </cfRule>
  </conditionalFormatting>
  <conditionalFormatting sqref="I49">
    <cfRule type="cellIs" dxfId="209" priority="40" stopIfTrue="1" operator="equal">
      <formula>0</formula>
    </cfRule>
  </conditionalFormatting>
  <conditionalFormatting sqref="T13:V13">
    <cfRule type="cellIs" dxfId="208" priority="38" stopIfTrue="1" operator="equal">
      <formula>0</formula>
    </cfRule>
  </conditionalFormatting>
  <conditionalFormatting sqref="T25:V25">
    <cfRule type="cellIs" dxfId="207" priority="37" stopIfTrue="1" operator="equal">
      <formula>0</formula>
    </cfRule>
  </conditionalFormatting>
  <conditionalFormatting sqref="T37:V37">
    <cfRule type="cellIs" dxfId="206" priority="36" stopIfTrue="1" operator="equal">
      <formula>0</formula>
    </cfRule>
  </conditionalFormatting>
  <conditionalFormatting sqref="T49:V49">
    <cfRule type="cellIs" dxfId="205" priority="35" stopIfTrue="1" operator="equal">
      <formula>0</formula>
    </cfRule>
  </conditionalFormatting>
  <conditionalFormatting sqref="B62">
    <cfRule type="cellIs" dxfId="204" priority="31" stopIfTrue="1" operator="equal">
      <formula>0</formula>
    </cfRule>
  </conditionalFormatting>
  <conditionalFormatting sqref="I37">
    <cfRule type="cellIs" dxfId="203" priority="29" stopIfTrue="1" operator="equal">
      <formula>0</formula>
    </cfRule>
  </conditionalFormatting>
  <conditionalFormatting sqref="B54:B60">
    <cfRule type="cellIs" dxfId="202" priority="17" stopIfTrue="1" operator="equal">
      <formula>0</formula>
    </cfRule>
  </conditionalFormatting>
  <conditionalFormatting sqref="C61:H61 L61:Q61">
    <cfRule type="cellIs" dxfId="201" priority="16" stopIfTrue="1" operator="equal">
      <formula>0</formula>
    </cfRule>
  </conditionalFormatting>
  <conditionalFormatting sqref="J61">
    <cfRule type="cellIs" dxfId="200" priority="15" stopIfTrue="1" operator="equal">
      <formula>0</formula>
    </cfRule>
  </conditionalFormatting>
  <conditionalFormatting sqref="K61">
    <cfRule type="cellIs" dxfId="199" priority="14" stopIfTrue="1" operator="equal">
      <formula>0</formula>
    </cfRule>
  </conditionalFormatting>
  <conditionalFormatting sqref="I61">
    <cfRule type="cellIs" dxfId="198" priority="13" stopIfTrue="1" operator="equal">
      <formula>0</formula>
    </cfRule>
  </conditionalFormatting>
  <conditionalFormatting sqref="T61:V61">
    <cfRule type="cellIs" dxfId="197" priority="12" stopIfTrue="1" operator="equal">
      <formula>0</formula>
    </cfRule>
  </conditionalFormatting>
  <conditionalFormatting sqref="AB17">
    <cfRule type="cellIs" dxfId="196" priority="11" stopIfTrue="1" operator="lessThan">
      <formula>0</formula>
    </cfRule>
  </conditionalFormatting>
  <conditionalFormatting sqref="AE21:AF25 AE49:AF49 AE28:AF35 AF26 AE46:AF47 AE38:AF42 AE44:AF44">
    <cfRule type="cellIs" dxfId="195" priority="10" stopIfTrue="1" operator="equal">
      <formula>0</formula>
    </cfRule>
  </conditionalFormatting>
  <conditionalFormatting sqref="AE48:AF48">
    <cfRule type="cellIs" dxfId="194" priority="9" stopIfTrue="1" operator="equal">
      <formula>0</formula>
    </cfRule>
  </conditionalFormatting>
  <conditionalFormatting sqref="AE51:AF51">
    <cfRule type="cellIs" dxfId="193" priority="8" stopIfTrue="1" operator="equal">
      <formula>0</formula>
    </cfRule>
  </conditionalFormatting>
  <conditionalFormatting sqref="AE46:AF46">
    <cfRule type="expression" dxfId="192" priority="7" stopIfTrue="1">
      <formula>$AE$46:$AF$46=0</formula>
    </cfRule>
  </conditionalFormatting>
  <conditionalFormatting sqref="AE36:AF36">
    <cfRule type="cellIs" dxfId="191" priority="6" stopIfTrue="1" operator="equal">
      <formula>0</formula>
    </cfRule>
  </conditionalFormatting>
  <conditionalFormatting sqref="AE36:AF36">
    <cfRule type="expression" dxfId="190" priority="5" stopIfTrue="1">
      <formula>$AE$46:$AF$46=0</formula>
    </cfRule>
  </conditionalFormatting>
  <conditionalFormatting sqref="AE50:AF50">
    <cfRule type="cellIs" dxfId="189" priority="4" stopIfTrue="1" operator="equal">
      <formula>0</formula>
    </cfRule>
  </conditionalFormatting>
  <conditionalFormatting sqref="AE26">
    <cfRule type="cellIs" dxfId="188" priority="3" stopIfTrue="1" operator="equal">
      <formula>0</formula>
    </cfRule>
  </conditionalFormatting>
  <conditionalFormatting sqref="AE45:AF45">
    <cfRule type="cellIs" dxfId="187" priority="2" stopIfTrue="1" operator="equal">
      <formula>0</formula>
    </cfRule>
  </conditionalFormatting>
  <conditionalFormatting sqref="AE43:AF43">
    <cfRule type="cellIs" dxfId="186" priority="1" stopIfTrue="1" operator="equal">
      <formula>0</formula>
    </cfRule>
  </conditionalFormatting>
  <dataValidations count="5">
    <dataValidation allowBlank="1" showInputMessage="1" sqref="AB10" xr:uid="{106276EE-92A8-463C-B5A0-979F3E8F7DA8}"/>
    <dataValidation type="decimal" allowBlank="1" showInputMessage="1" showErrorMessage="1" sqref="AH14 AE27 AB13 AG13" xr:uid="{77660FD6-2CBC-4C76-8A80-3AAD5B2C86B5}">
      <formula1>0</formula1>
      <formula2>300</formula2>
    </dataValidation>
    <dataValidation type="decimal" allowBlank="1" showInputMessage="1" showErrorMessage="1" sqref="AD7" xr:uid="{7EAB15D3-24F4-4AEB-945A-74391A4360B7}">
      <formula1>0</formula1>
      <formula2>2</formula2>
    </dataValidation>
    <dataValidation type="decimal" allowBlank="1" showInputMessage="1" showErrorMessage="1" errorTitle="Invalid Data Type" error="Please enter a number between 0 and 24." sqref="C18:C24 C42:C48 C30:C36 C6:C12 C54:C60" xr:uid="{D5B39EF9-DF92-4AA0-B44C-9E7715A71CDD}">
      <formula1>0</formula1>
      <formula2>24</formula2>
    </dataValidation>
    <dataValidation type="date" allowBlank="1" showInputMessage="1" sqref="AE10" xr:uid="{3675C760-BFBB-45B1-A280-3D4F33BD8B4E}">
      <formula1>1</formula1>
      <formula2>73050</formula2>
    </dataValidation>
  </dataValidations>
  <hyperlinks>
    <hyperlink ref="F65" r:id="rId1" display="http://web.uncg.edu/hrs/PolicyManuals/StaffManual/Section5/" xr:uid="{00000000-0004-0000-0A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96B5B6E-DAF5-4199-A177-38AFE91DE003}">
          <x14:formula1>
            <xm:f>Validation!$B$18:$B$25</xm:f>
          </x14:formula1>
          <xm:sqref>R6:R12 R18:R24 R30:R36 R42:R48 R54:R60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tint="0.79998168889431442"/>
    <pageSetUpPr fitToPage="1"/>
  </sheetPr>
  <dimension ref="A2:AP66"/>
  <sheetViews>
    <sheetView showGridLines="0"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285156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43618</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43619</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43620</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43621</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43622</v>
      </c>
      <c r="C10" s="58"/>
      <c r="D10" s="102"/>
      <c r="E10" s="102"/>
      <c r="F10" s="102"/>
      <c r="G10" s="102"/>
      <c r="H10" s="192"/>
      <c r="I10" s="113"/>
      <c r="J10" s="105"/>
      <c r="K10" s="102"/>
      <c r="L10" s="103"/>
      <c r="M10" s="102"/>
      <c r="N10" s="102"/>
      <c r="O10" s="102"/>
      <c r="P10" s="102"/>
      <c r="Q10" s="102"/>
      <c r="R10" s="104"/>
      <c r="S10" s="6"/>
      <c r="T10" s="113"/>
      <c r="U10" s="230"/>
      <c r="V10" s="228"/>
      <c r="Y10" s="398" t="str">
        <f>Validation!B10</f>
        <v>July (2019)</v>
      </c>
      <c r="Z10" s="399"/>
      <c r="AA10" s="3"/>
      <c r="AB10" s="400">
        <f>VLOOKUP(Y10,Validation!B4:F15,2,FALSE)</f>
        <v>43618</v>
      </c>
      <c r="AC10" s="401"/>
      <c r="AD10" s="3"/>
      <c r="AE10" s="400">
        <f>VLOOKUP(Y10,Validation!B4:F15,4,FALSE)</f>
        <v>43645</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43623</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43624</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June!AB17</f>
        <v>0</v>
      </c>
      <c r="AC13" s="166"/>
      <c r="AD13" s="395" t="s">
        <v>162</v>
      </c>
      <c r="AE13" s="396"/>
      <c r="AF13" s="156">
        <f>June!AF17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43625</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43626</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43627</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43628</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43629</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43630</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43631</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43632</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43633</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43634</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43635</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43636</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43637</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43638</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43639</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43640</v>
      </c>
      <c r="C43" s="58"/>
      <c r="D43" s="102"/>
      <c r="E43" s="102"/>
      <c r="F43" s="102"/>
      <c r="G43" s="102"/>
      <c r="H43" s="102"/>
      <c r="I43" s="193"/>
      <c r="J43" s="105"/>
      <c r="K43" s="102"/>
      <c r="L43" s="102"/>
      <c r="M43" s="102"/>
      <c r="N43" s="102"/>
      <c r="O43" s="102"/>
      <c r="P43" s="102"/>
      <c r="Q43" s="102"/>
      <c r="R43" s="104"/>
      <c r="T43" s="113"/>
      <c r="U43" s="230"/>
      <c r="V43" s="228"/>
      <c r="Y43" s="40">
        <v>194</v>
      </c>
      <c r="Z43" s="273" t="s">
        <v>231</v>
      </c>
      <c r="AA43" s="271"/>
      <c r="AB43" s="271"/>
      <c r="AC43" s="272"/>
      <c r="AD43" s="15" t="s">
        <v>230</v>
      </c>
      <c r="AE43" s="14">
        <f>SUMIFS(Q:Q,R:R,"SALB",B:B,"&lt;&gt;0")</f>
        <v>0</v>
      </c>
      <c r="AF43" s="39">
        <f t="shared" ref="AF43" si="24">AE43</f>
        <v>0</v>
      </c>
      <c r="AI43" s="71"/>
      <c r="AJ43" s="56" t="s">
        <v>28</v>
      </c>
      <c r="AK43" s="59">
        <f t="shared" ref="AK43:AK48" si="25">I43</f>
        <v>0</v>
      </c>
      <c r="AL43" s="59">
        <f t="shared" ref="AL43:AL48" si="26">K43</f>
        <v>0</v>
      </c>
      <c r="AM43" s="59">
        <f t="shared" si="21"/>
        <v>0</v>
      </c>
      <c r="AN43" s="59">
        <f t="shared" si="22"/>
        <v>0</v>
      </c>
      <c r="AO43" s="70"/>
    </row>
    <row r="44" spans="1:41" s="3" customFormat="1">
      <c r="A44" s="53" t="s">
        <v>29</v>
      </c>
      <c r="B44" s="63">
        <f t="shared" si="23"/>
        <v>43641</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5"/>
        <v>0</v>
      </c>
      <c r="AL44" s="59">
        <f t="shared" si="26"/>
        <v>0</v>
      </c>
      <c r="AM44" s="59">
        <f t="shared" si="21"/>
        <v>0</v>
      </c>
      <c r="AN44" s="59">
        <f t="shared" si="22"/>
        <v>0</v>
      </c>
      <c r="AO44" s="70"/>
    </row>
    <row r="45" spans="1:41" s="3" customFormat="1">
      <c r="A45" s="53" t="s">
        <v>30</v>
      </c>
      <c r="B45" s="63">
        <f t="shared" si="23"/>
        <v>43642</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5"/>
        <v>0</v>
      </c>
      <c r="AL45" s="59">
        <f t="shared" si="26"/>
        <v>0</v>
      </c>
      <c r="AM45" s="59">
        <f t="shared" si="21"/>
        <v>0</v>
      </c>
      <c r="AN45" s="59">
        <f t="shared" si="22"/>
        <v>0</v>
      </c>
      <c r="AO45" s="70"/>
    </row>
    <row r="46" spans="1:41" s="3" customFormat="1" ht="13.5" thickBot="1">
      <c r="A46" s="53" t="s">
        <v>31</v>
      </c>
      <c r="B46" s="63">
        <f t="shared" si="23"/>
        <v>43643</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5"/>
        <v>0</v>
      </c>
      <c r="AL46" s="59">
        <f t="shared" si="26"/>
        <v>0</v>
      </c>
      <c r="AM46" s="59">
        <f t="shared" si="21"/>
        <v>0</v>
      </c>
      <c r="AN46" s="59">
        <f t="shared" si="22"/>
        <v>0</v>
      </c>
      <c r="AO46" s="70"/>
    </row>
    <row r="47" spans="1:41" s="3" customFormat="1" ht="13.5" thickTop="1">
      <c r="A47" s="53" t="s">
        <v>32</v>
      </c>
      <c r="B47" s="63">
        <f t="shared" si="23"/>
        <v>43644</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0"/>
        <v>0</v>
      </c>
      <c r="AI47" s="71"/>
      <c r="AJ47" s="56" t="s">
        <v>32</v>
      </c>
      <c r="AK47" s="59">
        <f t="shared" si="25"/>
        <v>0</v>
      </c>
      <c r="AL47" s="59">
        <f t="shared" si="26"/>
        <v>0</v>
      </c>
      <c r="AM47" s="59">
        <f t="shared" si="21"/>
        <v>0</v>
      </c>
      <c r="AN47" s="59">
        <f t="shared" si="22"/>
        <v>0</v>
      </c>
      <c r="AO47" s="70"/>
    </row>
    <row r="48" spans="1:41" s="3" customFormat="1" ht="13.5" thickBot="1">
      <c r="A48" s="53" t="s">
        <v>33</v>
      </c>
      <c r="B48" s="63">
        <f t="shared" si="23"/>
        <v>43645</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0"/>
        <v>0</v>
      </c>
      <c r="AI48" s="71"/>
      <c r="AJ48" s="56" t="s">
        <v>33</v>
      </c>
      <c r="AK48" s="59">
        <f t="shared" si="25"/>
        <v>0</v>
      </c>
      <c r="AL48" s="59">
        <f t="shared" si="26"/>
        <v>0</v>
      </c>
      <c r="AM48" s="59">
        <f t="shared" si="21"/>
        <v>0</v>
      </c>
      <c r="AN48" s="59">
        <f t="shared" si="22"/>
        <v>0</v>
      </c>
      <c r="AO48" s="70"/>
    </row>
    <row r="49" spans="1:41" s="3" customFormat="1" ht="13.5" thickTop="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8">SUM(AL42:AL48)</f>
        <v>0</v>
      </c>
      <c r="AM49" s="207">
        <f t="shared" si="28"/>
        <v>0</v>
      </c>
      <c r="AN49" s="207">
        <f t="shared" si="28"/>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0"/>
        <v>0</v>
      </c>
      <c r="AI50" s="71"/>
      <c r="AJ50" s="70"/>
      <c r="AK50" s="70"/>
      <c r="AL50" s="70"/>
      <c r="AM50" s="70"/>
      <c r="AN50" s="70"/>
      <c r="AO50" s="70"/>
    </row>
    <row r="51" spans="1:41" s="3" customFormat="1" ht="14.25" thickTop="1" thickBot="1">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405"/>
      <c r="B52" s="405"/>
      <c r="C52" s="406"/>
      <c r="D52" s="406"/>
      <c r="E52" s="406"/>
      <c r="F52" s="406"/>
      <c r="G52" s="406"/>
      <c r="H52" s="406"/>
      <c r="I52" s="406"/>
      <c r="J52" s="406"/>
      <c r="K52" s="406"/>
      <c r="L52" s="406"/>
      <c r="M52" s="406"/>
      <c r="N52" s="406"/>
      <c r="O52" s="406"/>
      <c r="P52" s="406"/>
      <c r="Q52" s="406"/>
      <c r="R52" s="406"/>
      <c r="S52" s="171"/>
      <c r="T52" s="406"/>
      <c r="U52" s="406"/>
      <c r="V52" s="406"/>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249"/>
      <c r="B53" s="234"/>
      <c r="C53" s="338" t="s">
        <v>229</v>
      </c>
      <c r="D53" s="338"/>
      <c r="E53" s="338"/>
      <c r="F53" s="338"/>
      <c r="G53" s="338"/>
      <c r="H53" s="338"/>
      <c r="I53" s="338"/>
      <c r="J53" s="338"/>
      <c r="K53" s="338"/>
      <c r="L53" s="338"/>
      <c r="M53" s="338"/>
      <c r="N53" s="340"/>
      <c r="O53" s="249"/>
      <c r="P53" s="249"/>
      <c r="Q53" s="404"/>
      <c r="R53" s="404"/>
      <c r="S53" s="46"/>
      <c r="T53" s="249"/>
      <c r="U53" s="249"/>
      <c r="V53" s="249"/>
      <c r="X53" s="3"/>
      <c r="Y53" s="3"/>
      <c r="Z53" s="3"/>
      <c r="AA53" s="3"/>
      <c r="AB53" s="3"/>
      <c r="AC53" s="3"/>
      <c r="AD53" s="3"/>
      <c r="AE53" s="3"/>
      <c r="AF53" s="3"/>
      <c r="AG53" s="3"/>
      <c r="AH53" s="3"/>
      <c r="AI53" s="71"/>
      <c r="AJ53" s="54" t="s">
        <v>25</v>
      </c>
      <c r="AK53" s="54" t="s">
        <v>79</v>
      </c>
      <c r="AL53" s="54" t="s">
        <v>80</v>
      </c>
      <c r="AM53" s="54" t="s">
        <v>85</v>
      </c>
      <c r="AN53" s="54" t="s">
        <v>89</v>
      </c>
      <c r="AO53" s="70"/>
    </row>
    <row r="54" spans="1:41" ht="12.75" customHeight="1" thickTop="1">
      <c r="A54" s="46"/>
      <c r="B54" s="162"/>
      <c r="C54" s="338"/>
      <c r="D54" s="338"/>
      <c r="E54" s="338"/>
      <c r="F54" s="338"/>
      <c r="G54" s="338"/>
      <c r="H54" s="338"/>
      <c r="I54" s="338"/>
      <c r="J54" s="338"/>
      <c r="K54" s="338"/>
      <c r="L54" s="338"/>
      <c r="M54" s="338"/>
      <c r="N54" s="341"/>
      <c r="O54" s="209"/>
      <c r="P54" s="209"/>
      <c r="Q54" s="209"/>
      <c r="R54" s="210"/>
      <c r="S54" s="171"/>
      <c r="T54" s="209"/>
      <c r="U54" s="209"/>
      <c r="V54" s="209"/>
      <c r="X54" s="154"/>
      <c r="Y54" s="21"/>
      <c r="Z54" s="21"/>
      <c r="AA54" s="21"/>
      <c r="AB54" s="21"/>
      <c r="AC54" s="21"/>
      <c r="AD54" s="21"/>
      <c r="AE54" s="21"/>
      <c r="AF54" s="21"/>
      <c r="AG54" s="22"/>
      <c r="AH54" s="3"/>
      <c r="AI54" s="71"/>
      <c r="AJ54" s="56" t="s">
        <v>27</v>
      </c>
      <c r="AK54" s="59">
        <f>I54</f>
        <v>0</v>
      </c>
      <c r="AL54" s="59">
        <f>K54</f>
        <v>0</v>
      </c>
      <c r="AM54" s="59">
        <f t="shared" ref="AM54:AM60" si="29">IF($U$13&gt;0,T54,0)</f>
        <v>0</v>
      </c>
      <c r="AN54" s="59">
        <f t="shared" ref="AN54:AN60" si="30">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4"/>
      <c r="AI55" s="71"/>
      <c r="AJ55" s="56" t="s">
        <v>28</v>
      </c>
      <c r="AK55" s="59">
        <f t="shared" ref="AK55:AK60" si="31">I55</f>
        <v>0</v>
      </c>
      <c r="AL55" s="59">
        <f t="shared" ref="AL55:AL60" si="32">K55</f>
        <v>0</v>
      </c>
      <c r="AM55" s="59">
        <f t="shared" si="29"/>
        <v>0</v>
      </c>
      <c r="AN55" s="59">
        <f t="shared" si="30"/>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29</v>
      </c>
      <c r="AK56" s="59">
        <f t="shared" si="31"/>
        <v>0</v>
      </c>
      <c r="AL56" s="59">
        <f t="shared" si="32"/>
        <v>0</v>
      </c>
      <c r="AM56" s="59">
        <f t="shared" si="29"/>
        <v>0</v>
      </c>
      <c r="AN56" s="59">
        <f t="shared" si="30"/>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 t="s">
        <v>37</v>
      </c>
      <c r="Z57" s="3"/>
      <c r="AA57" s="3"/>
      <c r="AB57" s="3"/>
      <c r="AC57" s="3"/>
      <c r="AD57" s="3"/>
      <c r="AE57" s="3" t="s">
        <v>26</v>
      </c>
      <c r="AF57" s="3"/>
      <c r="AG57" s="24"/>
      <c r="AH57" s="3"/>
      <c r="AI57" s="71"/>
      <c r="AJ57" s="56" t="s">
        <v>30</v>
      </c>
      <c r="AK57" s="59">
        <f t="shared" si="31"/>
        <v>0</v>
      </c>
      <c r="AL57" s="59">
        <f t="shared" si="32"/>
        <v>0</v>
      </c>
      <c r="AM57" s="59">
        <f t="shared" si="29"/>
        <v>0</v>
      </c>
      <c r="AN57" s="59">
        <f t="shared" si="30"/>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33" t="s">
        <v>82</v>
      </c>
      <c r="Z58" s="333"/>
      <c r="AA58" s="333"/>
      <c r="AB58" s="333"/>
      <c r="AC58" s="333"/>
      <c r="AD58" s="333"/>
      <c r="AE58" s="333"/>
      <c r="AF58" s="333"/>
      <c r="AG58" s="25"/>
      <c r="AH58" s="3"/>
      <c r="AI58" s="71"/>
      <c r="AJ58" s="56" t="s">
        <v>31</v>
      </c>
      <c r="AK58" s="59">
        <f t="shared" si="31"/>
        <v>0</v>
      </c>
      <c r="AL58" s="59">
        <f t="shared" si="32"/>
        <v>0</v>
      </c>
      <c r="AM58" s="59">
        <f t="shared" si="29"/>
        <v>0</v>
      </c>
      <c r="AN58" s="59">
        <f t="shared" si="30"/>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33"/>
      <c r="Z59" s="333"/>
      <c r="AA59" s="333"/>
      <c r="AB59" s="333"/>
      <c r="AC59" s="333"/>
      <c r="AD59" s="333"/>
      <c r="AE59" s="333"/>
      <c r="AF59" s="333"/>
      <c r="AG59" s="25"/>
      <c r="AH59" s="3"/>
      <c r="AI59" s="71"/>
      <c r="AJ59" s="56" t="s">
        <v>32</v>
      </c>
      <c r="AK59" s="59">
        <f t="shared" si="31"/>
        <v>0</v>
      </c>
      <c r="AL59" s="59">
        <f t="shared" si="32"/>
        <v>0</v>
      </c>
      <c r="AM59" s="59">
        <f t="shared" si="29"/>
        <v>0</v>
      </c>
      <c r="AN59" s="59">
        <f t="shared" si="30"/>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1"/>
        <v>0</v>
      </c>
      <c r="AL60" s="59">
        <f t="shared" si="32"/>
        <v>0</v>
      </c>
      <c r="AM60" s="59">
        <f t="shared" si="29"/>
        <v>0</v>
      </c>
      <c r="AN60" s="59">
        <f t="shared" si="30"/>
        <v>0</v>
      </c>
      <c r="AO60" s="70"/>
    </row>
    <row r="61" spans="1:41">
      <c r="A61" s="405"/>
      <c r="B61" s="405"/>
      <c r="C61" s="12"/>
      <c r="D61" s="12"/>
      <c r="E61" s="12"/>
      <c r="F61" s="12"/>
      <c r="G61" s="12"/>
      <c r="H61" s="12"/>
      <c r="I61" s="12"/>
      <c r="J61" s="12"/>
      <c r="K61" s="12"/>
      <c r="L61" s="12"/>
      <c r="M61" s="12"/>
      <c r="N61" s="12"/>
      <c r="O61" s="12"/>
      <c r="P61" s="12"/>
      <c r="Q61" s="12"/>
      <c r="R61" s="12"/>
      <c r="S61" s="171"/>
      <c r="T61" s="12"/>
      <c r="U61" s="12"/>
      <c r="V61" s="12"/>
      <c r="X61" s="23"/>
      <c r="Y61" s="3"/>
      <c r="Z61" s="3"/>
      <c r="AA61" s="3"/>
      <c r="AB61" s="3"/>
      <c r="AC61" s="3"/>
      <c r="AD61" s="3"/>
      <c r="AE61" s="3"/>
      <c r="AF61" s="3"/>
      <c r="AG61" s="24"/>
      <c r="AH61" s="3"/>
      <c r="AI61" s="71"/>
      <c r="AJ61" s="56" t="s">
        <v>34</v>
      </c>
      <c r="AK61" s="207">
        <f>SUM(AK54:AK60)</f>
        <v>0</v>
      </c>
      <c r="AL61" s="207">
        <f t="shared" ref="AL61:AN61" si="33">SUM(AL54:AL60)</f>
        <v>0</v>
      </c>
      <c r="AM61" s="207">
        <f t="shared" si="33"/>
        <v>0</v>
      </c>
      <c r="AN61" s="207">
        <f t="shared" si="33"/>
        <v>0</v>
      </c>
      <c r="AO61" s="70"/>
    </row>
    <row r="62" spans="1:41">
      <c r="X62" s="23"/>
      <c r="Y62" s="335"/>
      <c r="Z62" s="335"/>
      <c r="AA62" s="335"/>
      <c r="AB62" s="335"/>
      <c r="AC62" s="335"/>
      <c r="AD62" s="335"/>
      <c r="AE62" s="33"/>
      <c r="AF62" s="33"/>
      <c r="AG62" s="24"/>
      <c r="AH62" s="3"/>
      <c r="AI62" s="71"/>
      <c r="AJ62" s="70"/>
      <c r="AK62" s="70"/>
      <c r="AL62" s="70"/>
      <c r="AM62" s="70"/>
      <c r="AN62" s="70"/>
      <c r="AO62" s="70"/>
    </row>
    <row r="63" spans="1:4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2.75" customHeight="1"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Y4 Y7 AD4 AB10 AE10 C6:C12 AD7:AF7 AH14 C18:C24 C30:C36 C42:C48 C55:C60" name="Range1"/>
    <protectedRange sqref="AE27 AB13 AG13" name="Range1_3"/>
  </protectedRanges>
  <mergeCells count="96">
    <mergeCell ref="AE9:AF9"/>
    <mergeCell ref="Y10:Z10"/>
    <mergeCell ref="AB10:AC10"/>
    <mergeCell ref="AE10:AF10"/>
    <mergeCell ref="AJ2:AL2"/>
    <mergeCell ref="Y3:AB3"/>
    <mergeCell ref="AD3:AF3"/>
    <mergeCell ref="Y4:AB4"/>
    <mergeCell ref="AD4:AF4"/>
    <mergeCell ref="AK4:AN4"/>
    <mergeCell ref="A4:B4"/>
    <mergeCell ref="C4:H4"/>
    <mergeCell ref="I4:J4"/>
    <mergeCell ref="K4:R4"/>
    <mergeCell ref="T4:V4"/>
    <mergeCell ref="Q5:R5"/>
    <mergeCell ref="Y6:AB6"/>
    <mergeCell ref="Y7:AB7"/>
    <mergeCell ref="Y9:Z9"/>
    <mergeCell ref="AB9:AC9"/>
    <mergeCell ref="AD12:AF12"/>
    <mergeCell ref="AD13:AE13"/>
    <mergeCell ref="Y15:AA15"/>
    <mergeCell ref="AD15:AE15"/>
    <mergeCell ref="A16:B16"/>
    <mergeCell ref="C16:H16"/>
    <mergeCell ref="I16:J16"/>
    <mergeCell ref="K16:R16"/>
    <mergeCell ref="T16:V16"/>
    <mergeCell ref="Y16:AA16"/>
    <mergeCell ref="AD16:AE16"/>
    <mergeCell ref="Y12:AB12"/>
    <mergeCell ref="Y13:AA13"/>
    <mergeCell ref="Y14:AA14"/>
    <mergeCell ref="AD14:AE14"/>
    <mergeCell ref="Z26:AC26"/>
    <mergeCell ref="AK16:AN16"/>
    <mergeCell ref="Q17:R17"/>
    <mergeCell ref="Y17:AA17"/>
    <mergeCell ref="AD17:AE17"/>
    <mergeCell ref="Z22:AC22"/>
    <mergeCell ref="Z23:AC23"/>
    <mergeCell ref="Z24:AC24"/>
    <mergeCell ref="Z25:AC25"/>
    <mergeCell ref="Y19:AF19"/>
    <mergeCell ref="Z21:AC21"/>
    <mergeCell ref="Z27:AC27"/>
    <mergeCell ref="A28:B28"/>
    <mergeCell ref="C28:H28"/>
    <mergeCell ref="I28:J28"/>
    <mergeCell ref="K28:R28"/>
    <mergeCell ref="T28:V28"/>
    <mergeCell ref="Z28:AC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T40:V40"/>
    <mergeCell ref="Z40:AC40"/>
    <mergeCell ref="AK40:AN40"/>
    <mergeCell ref="Q41:R41"/>
    <mergeCell ref="Z41:AC41"/>
    <mergeCell ref="Z42:AC42"/>
    <mergeCell ref="Z44:AC44"/>
    <mergeCell ref="Z47:AC47"/>
    <mergeCell ref="Z48:AC48"/>
    <mergeCell ref="Z49:AC49"/>
    <mergeCell ref="Z50:AC50"/>
    <mergeCell ref="Z51:AA51"/>
    <mergeCell ref="A64:R64"/>
    <mergeCell ref="AK52:AN52"/>
    <mergeCell ref="Q53:R53"/>
    <mergeCell ref="Y58:AF59"/>
    <mergeCell ref="A61:B61"/>
    <mergeCell ref="Y62:AD62"/>
    <mergeCell ref="A63:R63"/>
    <mergeCell ref="A52:B52"/>
    <mergeCell ref="C52:H52"/>
    <mergeCell ref="I52:J52"/>
    <mergeCell ref="K52:R52"/>
    <mergeCell ref="T52:V52"/>
    <mergeCell ref="C53:M54"/>
    <mergeCell ref="N53:N54"/>
  </mergeCells>
  <conditionalFormatting sqref="B18:B24 B30:B36 B54:B60 B6:B12 B42:B48">
    <cfRule type="cellIs" dxfId="185" priority="47" stopIfTrue="1" operator="equal">
      <formula>0</formula>
    </cfRule>
  </conditionalFormatting>
  <conditionalFormatting sqref="C13:H13 C25:H25 C37:H37 C49:H49 L25:Q25 L37:Q37 L49:Q49 J13 L13:Q13">
    <cfRule type="cellIs" dxfId="184" priority="46" stopIfTrue="1" operator="equal">
      <formula>0</formula>
    </cfRule>
  </conditionalFormatting>
  <conditionalFormatting sqref="J25">
    <cfRule type="cellIs" dxfId="183" priority="39" stopIfTrue="1" operator="equal">
      <formula>0</formula>
    </cfRule>
  </conditionalFormatting>
  <conditionalFormatting sqref="J37">
    <cfRule type="cellIs" dxfId="182" priority="38" stopIfTrue="1" operator="equal">
      <formula>0</formula>
    </cfRule>
  </conditionalFormatting>
  <conditionalFormatting sqref="J49">
    <cfRule type="cellIs" dxfId="181" priority="37" stopIfTrue="1" operator="equal">
      <formula>0</formula>
    </cfRule>
  </conditionalFormatting>
  <conditionalFormatting sqref="K25 K37 K49 K13">
    <cfRule type="cellIs" dxfId="180" priority="35" stopIfTrue="1" operator="equal">
      <formula>0</formula>
    </cfRule>
  </conditionalFormatting>
  <conditionalFormatting sqref="I13">
    <cfRule type="cellIs" dxfId="179" priority="34" stopIfTrue="1" operator="equal">
      <formula>0</formula>
    </cfRule>
  </conditionalFormatting>
  <conditionalFormatting sqref="I25">
    <cfRule type="cellIs" dxfId="178" priority="33" stopIfTrue="1" operator="equal">
      <formula>0</formula>
    </cfRule>
  </conditionalFormatting>
  <conditionalFormatting sqref="I49">
    <cfRule type="cellIs" dxfId="177" priority="31" stopIfTrue="1" operator="equal">
      <formula>0</formula>
    </cfRule>
  </conditionalFormatting>
  <conditionalFormatting sqref="T13:V13">
    <cfRule type="cellIs" dxfId="176" priority="29" stopIfTrue="1" operator="equal">
      <formula>0</formula>
    </cfRule>
  </conditionalFormatting>
  <conditionalFormatting sqref="T25:V25">
    <cfRule type="cellIs" dxfId="175" priority="28" stopIfTrue="1" operator="equal">
      <formula>0</formula>
    </cfRule>
  </conditionalFormatting>
  <conditionalFormatting sqref="T37:V37">
    <cfRule type="cellIs" dxfId="174" priority="27" stopIfTrue="1" operator="equal">
      <formula>0</formula>
    </cfRule>
  </conditionalFormatting>
  <conditionalFormatting sqref="T49:V49">
    <cfRule type="cellIs" dxfId="173" priority="26" stopIfTrue="1" operator="equal">
      <formula>0</formula>
    </cfRule>
  </conditionalFormatting>
  <conditionalFormatting sqref="I37">
    <cfRule type="cellIs" dxfId="172" priority="22" stopIfTrue="1" operator="equal">
      <formula>0</formula>
    </cfRule>
  </conditionalFormatting>
  <conditionalFormatting sqref="AB17">
    <cfRule type="cellIs" dxfId="171" priority="10" stopIfTrue="1" operator="lessThan">
      <formula>0</formula>
    </cfRule>
  </conditionalFormatting>
  <conditionalFormatting sqref="AE21:AF25 AE49:AF49 AE28:AF35 AF26 AE46:AF47 AE38:AF44">
    <cfRule type="cellIs" dxfId="170" priority="9" stopIfTrue="1" operator="equal">
      <formula>0</formula>
    </cfRule>
  </conditionalFormatting>
  <conditionalFormatting sqref="AE48:AF48">
    <cfRule type="cellIs" dxfId="169" priority="8" stopIfTrue="1" operator="equal">
      <formula>0</formula>
    </cfRule>
  </conditionalFormatting>
  <conditionalFormatting sqref="AE51:AF51">
    <cfRule type="cellIs" dxfId="168" priority="7" stopIfTrue="1" operator="equal">
      <formula>0</formula>
    </cfRule>
  </conditionalFormatting>
  <conditionalFormatting sqref="AE46:AF46">
    <cfRule type="expression" dxfId="167" priority="6" stopIfTrue="1">
      <formula>$AE$46:$AF$46=0</formula>
    </cfRule>
  </conditionalFormatting>
  <conditionalFormatting sqref="AE36:AF36">
    <cfRule type="cellIs" dxfId="166" priority="5" stopIfTrue="1" operator="equal">
      <formula>0</formula>
    </cfRule>
  </conditionalFormatting>
  <conditionalFormatting sqref="AE36:AF36">
    <cfRule type="expression" dxfId="165" priority="4" stopIfTrue="1">
      <formula>$AE$46:$AF$46=0</formula>
    </cfRule>
  </conditionalFormatting>
  <conditionalFormatting sqref="AE50:AF50">
    <cfRule type="cellIs" dxfId="164" priority="3" stopIfTrue="1" operator="equal">
      <formula>0</formula>
    </cfRule>
  </conditionalFormatting>
  <conditionalFormatting sqref="AE26">
    <cfRule type="cellIs" dxfId="163" priority="2" stopIfTrue="1" operator="equal">
      <formula>0</formula>
    </cfRule>
  </conditionalFormatting>
  <conditionalFormatting sqref="AE45:AF45">
    <cfRule type="cellIs" dxfId="162" priority="1" stopIfTrue="1" operator="equal">
      <formula>0</formula>
    </cfRule>
  </conditionalFormatting>
  <dataValidations count="6">
    <dataValidation type="date" allowBlank="1" showInputMessage="1" sqref="AE10" xr:uid="{439F0511-EF93-4A42-9774-CCF3DB6D5221}">
      <formula1>1</formula1>
      <formula2>73050</formula2>
    </dataValidation>
    <dataValidation type="decimal" allowBlank="1" showInputMessage="1" showErrorMessage="1" errorTitle="Invalid Data Type" error="Please enter a number between 0 and 24." sqref="C18:C24 C42:C48 C30:C36 C6:C12 C55:C60" xr:uid="{76F6566F-A496-47CA-A614-0C6AE6401FBF}">
      <formula1>0</formula1>
      <formula2>24</formula2>
    </dataValidation>
    <dataValidation type="decimal" allowBlank="1" showInputMessage="1" showErrorMessage="1" sqref="AD7" xr:uid="{7A7438FE-BE5B-47BA-8718-598C486692C2}">
      <formula1>0</formula1>
      <formula2>2</formula2>
    </dataValidation>
    <dataValidation type="decimal" allowBlank="1" showInputMessage="1" showErrorMessage="1" sqref="AH14 AE27 AB13 AG13" xr:uid="{EB65C473-CAF7-46C9-BA3A-358E3DDD04E8}">
      <formula1>0</formula1>
      <formula2>300</formula2>
    </dataValidation>
    <dataValidation allowBlank="1" showInputMessage="1" sqref="AB10" xr:uid="{2D679A71-0638-4338-AF23-2FC65F3DD945}"/>
    <dataValidation type="list" allowBlank="1" showInputMessage="1" showErrorMessage="1" sqref="R54:R60" xr:uid="{7EB4C267-A90F-4BEE-8219-6D010A45D6EF}">
      <formula1>$B$18:$B$24</formula1>
    </dataValidation>
  </dataValidations>
  <hyperlinks>
    <hyperlink ref="F65" r:id="rId1" display="http://web.uncg.edu/hrs/PolicyManuals/StaffManual/Section5/" xr:uid="{00000000-0004-0000-0B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5F21F9-C98D-4324-98B4-0952C240A7F0}">
          <x14:formula1>
            <xm:f>Validation!$B$18:$B$25</xm:f>
          </x14:formula1>
          <xm:sqref>R6:R12 R18:R24 R30:R36 R42:R48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tint="0.79998168889431442"/>
    <pageSetUpPr fitToPage="1"/>
  </sheetPr>
  <dimension ref="A2:AP81"/>
  <sheetViews>
    <sheetView showGridLines="0" zoomScale="80" zoomScaleNormal="80" zoomScalePageLayoutView="70" workbookViewId="0">
      <selection activeCell="K55" sqref="K5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42578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8" width="7.28515625" style="2" hidden="1" customWidth="1"/>
    <col min="39" max="39" width="6.42578125" style="2" hidden="1" customWidth="1"/>
    <col min="40" max="40" width="5.5703125" style="2" hidden="1" customWidth="1"/>
    <col min="41"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43646</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43647</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43648</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43649</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43650</v>
      </c>
      <c r="C10" s="58"/>
      <c r="D10" s="102"/>
      <c r="E10" s="102"/>
      <c r="F10" s="102"/>
      <c r="G10" s="102"/>
      <c r="H10" s="192"/>
      <c r="I10" s="113"/>
      <c r="J10" s="105"/>
      <c r="K10" s="102"/>
      <c r="L10" s="103"/>
      <c r="M10" s="102"/>
      <c r="N10" s="102"/>
      <c r="O10" s="102"/>
      <c r="P10" s="102"/>
      <c r="Q10" s="102"/>
      <c r="R10" s="104"/>
      <c r="S10" s="6"/>
      <c r="T10" s="113"/>
      <c r="U10" s="230"/>
      <c r="V10" s="228"/>
      <c r="Y10" s="398" t="str">
        <f>Validation!B11</f>
        <v>August (2019)</v>
      </c>
      <c r="Z10" s="399"/>
      <c r="AA10" s="3"/>
      <c r="AB10" s="400">
        <f>VLOOKUP(Y10,Validation!B4:F15,2,FALSE)</f>
        <v>43646</v>
      </c>
      <c r="AC10" s="401"/>
      <c r="AD10" s="3"/>
      <c r="AE10" s="400">
        <f>VLOOKUP(Y10,Validation!B4:F15,4,FALSE)</f>
        <v>43680</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43651</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43652</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July!AB17</f>
        <v>0</v>
      </c>
      <c r="AC13" s="166"/>
      <c r="AD13" s="395" t="s">
        <v>162</v>
      </c>
      <c r="AE13" s="396"/>
      <c r="AF13" s="156">
        <f>July!AF17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43653</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43654</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43655</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43656</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43657</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43658</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43659</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43660</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43661</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43662</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43663</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43664</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43665</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43666</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43667</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43668</v>
      </c>
      <c r="C43" s="58"/>
      <c r="D43" s="102"/>
      <c r="E43" s="102"/>
      <c r="F43" s="102"/>
      <c r="G43" s="102"/>
      <c r="H43" s="102"/>
      <c r="I43" s="193"/>
      <c r="J43" s="105"/>
      <c r="K43" s="102"/>
      <c r="L43" s="102"/>
      <c r="M43" s="102"/>
      <c r="N43" s="102"/>
      <c r="O43" s="102"/>
      <c r="P43" s="102"/>
      <c r="Q43" s="102"/>
      <c r="R43" s="104"/>
      <c r="T43" s="113"/>
      <c r="U43" s="230"/>
      <c r="V43" s="228"/>
      <c r="Y43" s="40">
        <v>194</v>
      </c>
      <c r="Z43" s="273" t="s">
        <v>231</v>
      </c>
      <c r="AA43" s="271"/>
      <c r="AB43" s="271"/>
      <c r="AC43" s="272"/>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43669</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43670</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43671</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43672</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43673</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0"/>
        <v>0</v>
      </c>
      <c r="AI50" s="71"/>
      <c r="AJ50" s="70"/>
      <c r="AK50" s="70"/>
      <c r="AL50" s="70"/>
      <c r="AM50" s="70"/>
      <c r="AN50" s="70"/>
      <c r="AO50" s="70"/>
    </row>
    <row r="51" spans="1:41" s="3" customFormat="1" ht="14.25" thickTop="1" thickBot="1">
      <c r="A51" s="2"/>
      <c r="B51" s="2"/>
      <c r="C51" s="2"/>
      <c r="D51" s="2"/>
      <c r="E51" s="2"/>
      <c r="F51" s="2"/>
      <c r="G51" s="2"/>
      <c r="H51" s="2"/>
      <c r="I51" s="2"/>
      <c r="J51" s="2"/>
      <c r="K51" s="2"/>
      <c r="L51" s="2"/>
      <c r="M51" s="2"/>
      <c r="N51" s="2"/>
      <c r="O51" s="2"/>
      <c r="P51" s="2"/>
      <c r="Q51" s="2"/>
      <c r="R51" s="2"/>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361" t="s">
        <v>36</v>
      </c>
      <c r="B52" s="361"/>
      <c r="C52" s="362" t="s">
        <v>185</v>
      </c>
      <c r="D52" s="363"/>
      <c r="E52" s="363"/>
      <c r="F52" s="363"/>
      <c r="G52" s="363"/>
      <c r="H52" s="364"/>
      <c r="I52" s="365" t="s">
        <v>184</v>
      </c>
      <c r="J52" s="366"/>
      <c r="K52" s="367" t="s">
        <v>104</v>
      </c>
      <c r="L52" s="368"/>
      <c r="M52" s="368"/>
      <c r="N52" s="368"/>
      <c r="O52" s="368"/>
      <c r="P52" s="368"/>
      <c r="Q52" s="368"/>
      <c r="R52" s="369"/>
      <c r="S52" s="3"/>
      <c r="T52" s="358" t="s">
        <v>115</v>
      </c>
      <c r="U52" s="359"/>
      <c r="V52" s="360"/>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54" t="s">
        <v>25</v>
      </c>
      <c r="B53" s="55" t="s">
        <v>26</v>
      </c>
      <c r="C53" s="54" t="s">
        <v>77</v>
      </c>
      <c r="D53" s="54" t="s">
        <v>88</v>
      </c>
      <c r="E53" s="54" t="s">
        <v>89</v>
      </c>
      <c r="F53" s="54" t="s">
        <v>90</v>
      </c>
      <c r="G53" s="54" t="s">
        <v>99</v>
      </c>
      <c r="H53" s="275" t="s">
        <v>100</v>
      </c>
      <c r="I53" s="195" t="s">
        <v>102</v>
      </c>
      <c r="J53" s="194" t="s">
        <v>84</v>
      </c>
      <c r="K53" s="54" t="s">
        <v>183</v>
      </c>
      <c r="L53" s="276" t="s">
        <v>5</v>
      </c>
      <c r="M53" s="54" t="s">
        <v>7</v>
      </c>
      <c r="N53" s="54" t="s">
        <v>14</v>
      </c>
      <c r="O53" s="54" t="s">
        <v>11</v>
      </c>
      <c r="P53" s="54" t="s">
        <v>47</v>
      </c>
      <c r="Q53" s="330" t="s">
        <v>94</v>
      </c>
      <c r="R53" s="332"/>
      <c r="S53" s="1"/>
      <c r="T53" s="112" t="s">
        <v>85</v>
      </c>
      <c r="U53" s="229" t="s">
        <v>110</v>
      </c>
      <c r="V53" s="227" t="s">
        <v>114</v>
      </c>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53" t="s">
        <v>27</v>
      </c>
      <c r="B54" s="63">
        <f>IF(B48&lt;&gt;0,IF(SUM(B48+1)&gt;$AE$10,0, SUM(B48+1)),0)</f>
        <v>43674</v>
      </c>
      <c r="C54" s="58"/>
      <c r="D54" s="102"/>
      <c r="E54" s="102"/>
      <c r="F54" s="102"/>
      <c r="G54" s="102"/>
      <c r="H54" s="102"/>
      <c r="I54" s="193"/>
      <c r="J54" s="105"/>
      <c r="K54" s="102"/>
      <c r="L54" s="102"/>
      <c r="M54" s="102"/>
      <c r="N54" s="102"/>
      <c r="O54" s="102"/>
      <c r="P54" s="102"/>
      <c r="Q54" s="102"/>
      <c r="R54" s="104"/>
      <c r="S54" s="3"/>
      <c r="T54" s="113"/>
      <c r="U54" s="230"/>
      <c r="V54" s="228"/>
      <c r="X54" s="154"/>
      <c r="Y54" s="21"/>
      <c r="Z54" s="21"/>
      <c r="AA54" s="21"/>
      <c r="AB54" s="21"/>
      <c r="AC54" s="21"/>
      <c r="AD54" s="21"/>
      <c r="AE54" s="21"/>
      <c r="AF54" s="21"/>
      <c r="AG54" s="22"/>
      <c r="AH54" s="3"/>
      <c r="AI54" s="71"/>
      <c r="AJ54" s="56" t="s">
        <v>27</v>
      </c>
      <c r="AK54" s="59">
        <f>I54</f>
        <v>0</v>
      </c>
      <c r="AL54" s="59">
        <f>K54</f>
        <v>0</v>
      </c>
      <c r="AM54" s="59">
        <f t="shared" ref="AM54:AM60" si="28">IF($U$13&gt;0,T54,0)</f>
        <v>0</v>
      </c>
      <c r="AN54" s="59">
        <f t="shared" ref="AN54:AN60" si="29">IF(E54&gt;8,8,E54)</f>
        <v>0</v>
      </c>
      <c r="AO54" s="70"/>
    </row>
    <row r="55" spans="1:41">
      <c r="A55" s="53" t="s">
        <v>28</v>
      </c>
      <c r="B55" s="63">
        <f t="shared" ref="B55:B60" si="30">IF(B54&lt;&gt;0,IF(SUM(B54+1)&gt;$AE$10,0, SUM(B54+1)),0)</f>
        <v>43675</v>
      </c>
      <c r="C55" s="58"/>
      <c r="D55" s="102"/>
      <c r="E55" s="102"/>
      <c r="F55" s="102"/>
      <c r="G55" s="102"/>
      <c r="H55" s="102"/>
      <c r="I55" s="193"/>
      <c r="J55" s="105"/>
      <c r="K55" s="102"/>
      <c r="L55" s="102"/>
      <c r="M55" s="102"/>
      <c r="N55" s="102"/>
      <c r="O55" s="102"/>
      <c r="P55" s="102"/>
      <c r="Q55" s="102"/>
      <c r="R55" s="104"/>
      <c r="S55" s="3"/>
      <c r="T55" s="113"/>
      <c r="U55" s="230"/>
      <c r="V55" s="228"/>
      <c r="X55" s="23"/>
      <c r="Y55" s="3"/>
      <c r="Z55" s="3"/>
      <c r="AA55" s="3"/>
      <c r="AB55" s="3"/>
      <c r="AC55" s="3"/>
      <c r="AD55" s="3"/>
      <c r="AE55" s="3"/>
      <c r="AF55" s="3"/>
      <c r="AG55" s="24"/>
      <c r="AH55" s="4"/>
      <c r="AI55" s="71"/>
      <c r="AJ55" s="56" t="s">
        <v>28</v>
      </c>
      <c r="AK55" s="59">
        <f t="shared" ref="AK55:AK60" si="31">I55</f>
        <v>0</v>
      </c>
      <c r="AL55" s="59">
        <f t="shared" ref="AL55:AL60" si="32">K55</f>
        <v>0</v>
      </c>
      <c r="AM55" s="59">
        <f t="shared" si="28"/>
        <v>0</v>
      </c>
      <c r="AN55" s="59">
        <f t="shared" si="29"/>
        <v>0</v>
      </c>
      <c r="AO55" s="70"/>
    </row>
    <row r="56" spans="1:41">
      <c r="A56" s="53" t="s">
        <v>29</v>
      </c>
      <c r="B56" s="63">
        <f t="shared" si="30"/>
        <v>43676</v>
      </c>
      <c r="C56" s="58"/>
      <c r="D56" s="102"/>
      <c r="E56" s="102"/>
      <c r="F56" s="102"/>
      <c r="G56" s="102"/>
      <c r="H56" s="102"/>
      <c r="I56" s="193"/>
      <c r="J56" s="105"/>
      <c r="K56" s="102"/>
      <c r="L56" s="102"/>
      <c r="M56" s="102"/>
      <c r="N56" s="102"/>
      <c r="O56" s="102"/>
      <c r="P56" s="102"/>
      <c r="Q56" s="102"/>
      <c r="R56" s="104"/>
      <c r="S56" s="3"/>
      <c r="T56" s="113"/>
      <c r="U56" s="230"/>
      <c r="V56" s="228"/>
      <c r="X56" s="23"/>
      <c r="Y56" s="33"/>
      <c r="Z56" s="33"/>
      <c r="AA56" s="33"/>
      <c r="AB56" s="33"/>
      <c r="AC56" s="33"/>
      <c r="AD56" s="33"/>
      <c r="AE56" s="33"/>
      <c r="AF56" s="34"/>
      <c r="AG56" s="24"/>
      <c r="AH56" s="4"/>
      <c r="AI56" s="71"/>
      <c r="AJ56" s="56" t="s">
        <v>29</v>
      </c>
      <c r="AK56" s="59">
        <f t="shared" si="31"/>
        <v>0</v>
      </c>
      <c r="AL56" s="59">
        <f t="shared" si="32"/>
        <v>0</v>
      </c>
      <c r="AM56" s="59">
        <f t="shared" si="28"/>
        <v>0</v>
      </c>
      <c r="AN56" s="59">
        <f t="shared" si="29"/>
        <v>0</v>
      </c>
      <c r="AO56" s="70"/>
    </row>
    <row r="57" spans="1:41" ht="12.75" customHeight="1">
      <c r="A57" s="53" t="s">
        <v>30</v>
      </c>
      <c r="B57" s="63">
        <f t="shared" si="30"/>
        <v>43677</v>
      </c>
      <c r="C57" s="58"/>
      <c r="D57" s="102"/>
      <c r="E57" s="102"/>
      <c r="F57" s="102"/>
      <c r="G57" s="102"/>
      <c r="H57" s="102"/>
      <c r="I57" s="193"/>
      <c r="J57" s="105"/>
      <c r="K57" s="102"/>
      <c r="L57" s="102"/>
      <c r="M57" s="102"/>
      <c r="N57" s="102"/>
      <c r="O57" s="102"/>
      <c r="P57" s="102"/>
      <c r="Q57" s="102"/>
      <c r="R57" s="104"/>
      <c r="S57" s="3"/>
      <c r="T57" s="113"/>
      <c r="U57" s="230"/>
      <c r="V57" s="228"/>
      <c r="X57" s="23"/>
      <c r="Y57" s="3" t="s">
        <v>37</v>
      </c>
      <c r="Z57" s="3"/>
      <c r="AA57" s="3"/>
      <c r="AB57" s="3"/>
      <c r="AC57" s="3"/>
      <c r="AD57" s="3"/>
      <c r="AE57" s="3" t="s">
        <v>26</v>
      </c>
      <c r="AF57" s="3"/>
      <c r="AG57" s="24"/>
      <c r="AH57" s="3"/>
      <c r="AI57" s="71"/>
      <c r="AJ57" s="56" t="s">
        <v>30</v>
      </c>
      <c r="AK57" s="59">
        <f t="shared" si="31"/>
        <v>0</v>
      </c>
      <c r="AL57" s="59">
        <f t="shared" si="32"/>
        <v>0</v>
      </c>
      <c r="AM57" s="59">
        <f t="shared" si="28"/>
        <v>0</v>
      </c>
      <c r="AN57" s="59">
        <f t="shared" si="29"/>
        <v>0</v>
      </c>
      <c r="AO57" s="70"/>
    </row>
    <row r="58" spans="1:41" ht="12.75" customHeight="1">
      <c r="A58" s="53" t="s">
        <v>31</v>
      </c>
      <c r="B58" s="63">
        <f t="shared" si="30"/>
        <v>43678</v>
      </c>
      <c r="C58" s="58"/>
      <c r="D58" s="102"/>
      <c r="E58" s="102"/>
      <c r="F58" s="102"/>
      <c r="G58" s="102"/>
      <c r="H58" s="102"/>
      <c r="I58" s="193"/>
      <c r="J58" s="105"/>
      <c r="K58" s="102"/>
      <c r="L58" s="102"/>
      <c r="M58" s="102"/>
      <c r="N58" s="102"/>
      <c r="O58" s="102"/>
      <c r="P58" s="102"/>
      <c r="Q58" s="102"/>
      <c r="R58" s="104"/>
      <c r="S58" s="3"/>
      <c r="T58" s="113"/>
      <c r="U58" s="230"/>
      <c r="V58" s="228"/>
      <c r="X58" s="23"/>
      <c r="Y58" s="333" t="s">
        <v>82</v>
      </c>
      <c r="Z58" s="333"/>
      <c r="AA58" s="333"/>
      <c r="AB58" s="333"/>
      <c r="AC58" s="333"/>
      <c r="AD58" s="333"/>
      <c r="AE58" s="333"/>
      <c r="AF58" s="333"/>
      <c r="AG58" s="25"/>
      <c r="AH58" s="3"/>
      <c r="AI58" s="71"/>
      <c r="AJ58" s="56" t="s">
        <v>31</v>
      </c>
      <c r="AK58" s="59">
        <f t="shared" si="31"/>
        <v>0</v>
      </c>
      <c r="AL58" s="59">
        <f t="shared" si="32"/>
        <v>0</v>
      </c>
      <c r="AM58" s="59">
        <f t="shared" si="28"/>
        <v>0</v>
      </c>
      <c r="AN58" s="59">
        <f t="shared" si="29"/>
        <v>0</v>
      </c>
      <c r="AO58" s="70"/>
    </row>
    <row r="59" spans="1:41">
      <c r="A59" s="53" t="s">
        <v>32</v>
      </c>
      <c r="B59" s="63">
        <f t="shared" si="30"/>
        <v>43679</v>
      </c>
      <c r="C59" s="58"/>
      <c r="D59" s="102"/>
      <c r="E59" s="102"/>
      <c r="F59" s="102"/>
      <c r="G59" s="102"/>
      <c r="H59" s="102"/>
      <c r="I59" s="193"/>
      <c r="J59" s="105"/>
      <c r="K59" s="102"/>
      <c r="L59" s="102"/>
      <c r="M59" s="102"/>
      <c r="N59" s="102"/>
      <c r="O59" s="102"/>
      <c r="P59" s="102"/>
      <c r="Q59" s="102"/>
      <c r="R59" s="104"/>
      <c r="S59" s="3"/>
      <c r="T59" s="113"/>
      <c r="U59" s="230"/>
      <c r="V59" s="228"/>
      <c r="X59" s="23"/>
      <c r="Y59" s="333"/>
      <c r="Z59" s="333"/>
      <c r="AA59" s="333"/>
      <c r="AB59" s="333"/>
      <c r="AC59" s="333"/>
      <c r="AD59" s="333"/>
      <c r="AE59" s="333"/>
      <c r="AF59" s="333"/>
      <c r="AG59" s="25"/>
      <c r="AH59" s="3"/>
      <c r="AI59" s="71"/>
      <c r="AJ59" s="56" t="s">
        <v>32</v>
      </c>
      <c r="AK59" s="59">
        <f t="shared" si="31"/>
        <v>0</v>
      </c>
      <c r="AL59" s="59">
        <f t="shared" si="32"/>
        <v>0</v>
      </c>
      <c r="AM59" s="59">
        <f t="shared" si="28"/>
        <v>0</v>
      </c>
      <c r="AN59" s="59">
        <f t="shared" si="29"/>
        <v>0</v>
      </c>
      <c r="AO59" s="70"/>
    </row>
    <row r="60" spans="1:41">
      <c r="A60" s="53" t="s">
        <v>33</v>
      </c>
      <c r="B60" s="63">
        <f t="shared" si="30"/>
        <v>43680</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1"/>
        <v>0</v>
      </c>
      <c r="AL60" s="59">
        <f t="shared" si="32"/>
        <v>0</v>
      </c>
      <c r="AM60" s="59">
        <f t="shared" si="28"/>
        <v>0</v>
      </c>
      <c r="AN60" s="59">
        <f t="shared" si="29"/>
        <v>0</v>
      </c>
      <c r="AO60" s="70"/>
    </row>
    <row r="61" spans="1:41">
      <c r="A61" s="402" t="s">
        <v>34</v>
      </c>
      <c r="B61" s="403"/>
      <c r="C61" s="61">
        <f>SUMIF($B54:$B60,"&lt;&gt;0",C54:C60)</f>
        <v>0</v>
      </c>
      <c r="D61" s="61">
        <f>SUMIF($B54:$B60,"&lt;&gt;0",D54:D60)</f>
        <v>0</v>
      </c>
      <c r="E61" s="61">
        <f t="shared" ref="E61:Q61" si="33">SUMIF($B54:$B60,"&lt;&gt;0",E54:E60)</f>
        <v>0</v>
      </c>
      <c r="F61" s="61">
        <f t="shared" si="33"/>
        <v>0</v>
      </c>
      <c r="G61" s="61">
        <f t="shared" si="33"/>
        <v>0</v>
      </c>
      <c r="H61" s="61">
        <f t="shared" si="33"/>
        <v>0</v>
      </c>
      <c r="I61" s="101">
        <f>SUMIF($B54:$B60,"&lt;&gt;0",I54:I60)</f>
        <v>0</v>
      </c>
      <c r="J61" s="101">
        <f t="shared" si="33"/>
        <v>0</v>
      </c>
      <c r="K61" s="61">
        <f t="shared" si="33"/>
        <v>0</v>
      </c>
      <c r="L61" s="61">
        <f t="shared" si="33"/>
        <v>0</v>
      </c>
      <c r="M61" s="61">
        <f t="shared" si="33"/>
        <v>0</v>
      </c>
      <c r="N61" s="61">
        <f t="shared" si="33"/>
        <v>0</v>
      </c>
      <c r="O61" s="61">
        <f t="shared" si="33"/>
        <v>0</v>
      </c>
      <c r="P61" s="61">
        <f t="shared" si="33"/>
        <v>0</v>
      </c>
      <c r="Q61" s="61">
        <f t="shared" si="33"/>
        <v>0</v>
      </c>
      <c r="R61" s="61"/>
      <c r="T61" s="114">
        <f>SUMIF($B54:$B60,"&lt;&gt;0",T54:T60)</f>
        <v>0</v>
      </c>
      <c r="U61" s="231">
        <f>SUMIF($B54:$B60,"&lt;&gt;0",U54:U60)</f>
        <v>0</v>
      </c>
      <c r="V61" s="231">
        <f>SUMIF($B54:$B60,"&lt;&gt;0",V54:V60)</f>
        <v>0</v>
      </c>
      <c r="X61" s="23"/>
      <c r="Y61" s="3"/>
      <c r="Z61" s="3"/>
      <c r="AA61" s="3"/>
      <c r="AB61" s="3"/>
      <c r="AC61" s="3"/>
      <c r="AD61" s="3"/>
      <c r="AE61" s="3"/>
      <c r="AF61" s="3"/>
      <c r="AG61" s="24"/>
      <c r="AH61" s="3"/>
      <c r="AI61" s="71"/>
      <c r="AJ61" s="56" t="s">
        <v>34</v>
      </c>
      <c r="AK61" s="207">
        <f>SUM(AK54:AK60)</f>
        <v>0</v>
      </c>
      <c r="AL61" s="207">
        <f t="shared" ref="AL61:AN61" si="34">SUM(AL54:AL60)</f>
        <v>0</v>
      </c>
      <c r="AM61" s="207">
        <f t="shared" si="34"/>
        <v>0</v>
      </c>
      <c r="AN61" s="207">
        <f t="shared" si="34"/>
        <v>0</v>
      </c>
      <c r="AO61" s="70"/>
    </row>
    <row r="62" spans="1:41">
      <c r="S62" s="3"/>
      <c r="T62" s="3"/>
      <c r="U62" s="3"/>
      <c r="V62" s="3"/>
      <c r="X62" s="23"/>
      <c r="Y62" s="335"/>
      <c r="Z62" s="335"/>
      <c r="AA62" s="335"/>
      <c r="AB62" s="335"/>
      <c r="AC62" s="335"/>
      <c r="AD62" s="335"/>
      <c r="AE62" s="33"/>
      <c r="AF62" s="33"/>
      <c r="AG62" s="24"/>
      <c r="AH62" s="3"/>
      <c r="AI62" s="71"/>
      <c r="AJ62" s="70"/>
      <c r="AK62" s="70"/>
      <c r="AL62" s="70"/>
      <c r="AM62" s="70"/>
      <c r="AN62" s="70"/>
      <c r="AO62" s="70"/>
    </row>
    <row r="63" spans="1:41">
      <c r="B63" s="171"/>
      <c r="C63" s="171"/>
      <c r="D63" s="171"/>
      <c r="E63" s="171"/>
      <c r="F63" s="171"/>
      <c r="G63" s="171"/>
      <c r="H63" s="171"/>
      <c r="I63" s="171"/>
      <c r="J63" s="171"/>
      <c r="K63" s="171"/>
      <c r="L63" s="171"/>
      <c r="M63" s="171"/>
      <c r="N63" s="171"/>
      <c r="O63" s="171"/>
      <c r="P63" s="171"/>
      <c r="Q63" s="171"/>
      <c r="R63" s="171"/>
      <c r="S63" s="171"/>
      <c r="T63" s="3"/>
      <c r="U63" s="3"/>
      <c r="V63" s="3"/>
      <c r="X63" s="23"/>
      <c r="Y63" s="1" t="s">
        <v>83</v>
      </c>
      <c r="Z63" s="1"/>
      <c r="AA63" s="1"/>
      <c r="AB63" s="1"/>
      <c r="AC63" s="1"/>
      <c r="AD63" s="1"/>
      <c r="AE63" s="3" t="s">
        <v>26</v>
      </c>
      <c r="AF63" s="3"/>
      <c r="AG63" s="24"/>
      <c r="AH63" s="3"/>
      <c r="AI63" s="76"/>
      <c r="AJ63" s="77"/>
      <c r="AK63" s="77"/>
      <c r="AL63" s="77"/>
      <c r="AM63" s="77"/>
      <c r="AN63" s="77"/>
      <c r="AO63" s="77"/>
    </row>
    <row r="64" spans="1:41">
      <c r="B64" s="336" t="s">
        <v>45</v>
      </c>
      <c r="C64" s="336"/>
      <c r="D64" s="336"/>
      <c r="E64" s="336"/>
      <c r="F64" s="336"/>
      <c r="G64" s="336"/>
      <c r="H64" s="336"/>
      <c r="I64" s="336"/>
      <c r="J64" s="336"/>
      <c r="K64" s="336"/>
      <c r="L64" s="336"/>
      <c r="M64" s="336"/>
      <c r="N64" s="336"/>
      <c r="O64" s="336"/>
      <c r="P64" s="336"/>
      <c r="Q64" s="336"/>
      <c r="R64" s="336"/>
      <c r="S64" s="336"/>
      <c r="T64" s="3"/>
      <c r="U64" s="3"/>
      <c r="V64" s="3"/>
      <c r="X64" s="23"/>
      <c r="Y64" s="3"/>
      <c r="Z64" s="3"/>
      <c r="AA64" s="3"/>
      <c r="AB64" s="3"/>
      <c r="AC64" s="3"/>
      <c r="AD64" s="3"/>
      <c r="AE64" s="3"/>
      <c r="AF64" s="3"/>
      <c r="AG64" s="24"/>
    </row>
    <row r="65" spans="1:33" ht="12.75" customHeight="1" thickBot="1">
      <c r="B65" s="329" t="s">
        <v>67</v>
      </c>
      <c r="C65" s="329"/>
      <c r="D65" s="329"/>
      <c r="E65" s="329"/>
      <c r="F65" s="329"/>
      <c r="G65" s="329"/>
      <c r="H65" s="329"/>
      <c r="I65" s="329"/>
      <c r="J65" s="329"/>
      <c r="K65" s="329"/>
      <c r="L65" s="329"/>
      <c r="M65" s="329"/>
      <c r="N65" s="329"/>
      <c r="O65" s="329"/>
      <c r="P65" s="329"/>
      <c r="Q65" s="329"/>
      <c r="R65" s="329"/>
      <c r="S65" s="329"/>
      <c r="T65" s="3"/>
      <c r="U65" s="3"/>
      <c r="V65" s="3"/>
      <c r="W65" s="3"/>
      <c r="X65" s="26"/>
      <c r="Y65" s="27"/>
      <c r="Z65" s="27"/>
      <c r="AA65" s="27"/>
      <c r="AB65" s="27"/>
      <c r="AC65" s="27"/>
      <c r="AD65" s="27"/>
      <c r="AE65" s="27"/>
      <c r="AF65" s="27"/>
      <c r="AG65" s="28"/>
    </row>
    <row r="66" spans="1:33" ht="13.5" thickTop="1">
      <c r="B66" s="29"/>
      <c r="C66" s="2" t="s">
        <v>71</v>
      </c>
      <c r="F66" s="108"/>
      <c r="G66" s="153" t="s">
        <v>224</v>
      </c>
      <c r="H66" s="108"/>
      <c r="I66" s="108"/>
      <c r="J66" s="108"/>
      <c r="K66" s="108"/>
      <c r="T66" s="3"/>
      <c r="U66" s="3"/>
      <c r="V66" s="3"/>
      <c r="X66" s="3"/>
      <c r="Y66" s="3"/>
      <c r="Z66" s="3"/>
      <c r="AA66" s="3"/>
      <c r="AB66" s="3"/>
      <c r="AC66" s="3"/>
      <c r="AD66" s="3"/>
      <c r="AE66" s="3"/>
      <c r="AF66" s="3"/>
      <c r="AG66" s="3"/>
    </row>
    <row r="67" spans="1:33">
      <c r="A67" s="171"/>
      <c r="B67" s="171"/>
      <c r="C67" s="171"/>
      <c r="D67" s="171"/>
      <c r="E67" s="171"/>
      <c r="F67" s="171"/>
      <c r="G67" s="171"/>
      <c r="H67" s="171"/>
      <c r="I67" s="171"/>
      <c r="J67" s="171"/>
      <c r="K67" s="171"/>
      <c r="L67" s="171"/>
      <c r="M67" s="171"/>
      <c r="N67" s="171"/>
      <c r="O67" s="171"/>
      <c r="P67" s="171"/>
      <c r="Q67" s="171"/>
      <c r="R67" s="171"/>
      <c r="S67" s="171"/>
      <c r="T67" s="171"/>
      <c r="U67" s="171"/>
      <c r="V67" s="171"/>
    </row>
    <row r="68" spans="1:33">
      <c r="A68" s="208"/>
      <c r="B68" s="208"/>
      <c r="C68" s="338" t="s">
        <v>229</v>
      </c>
      <c r="D68" s="338"/>
      <c r="E68" s="338"/>
      <c r="F68" s="338"/>
      <c r="G68" s="338"/>
      <c r="H68" s="338"/>
      <c r="I68" s="338"/>
      <c r="J68" s="338"/>
      <c r="K68" s="338"/>
      <c r="L68" s="338"/>
      <c r="M68" s="338"/>
      <c r="N68" s="340"/>
      <c r="O68" s="211"/>
      <c r="P68" s="211"/>
      <c r="Q68" s="211"/>
      <c r="R68" s="211"/>
      <c r="S68" s="171"/>
      <c r="T68" s="211"/>
      <c r="U68" s="211"/>
      <c r="V68" s="211"/>
    </row>
    <row r="69" spans="1:33">
      <c r="A69" s="206"/>
      <c r="B69" s="162"/>
      <c r="C69" s="338"/>
      <c r="D69" s="338"/>
      <c r="E69" s="338"/>
      <c r="F69" s="338"/>
      <c r="G69" s="338"/>
      <c r="H69" s="338"/>
      <c r="I69" s="338"/>
      <c r="J69" s="338"/>
      <c r="K69" s="338"/>
      <c r="L69" s="338"/>
      <c r="M69" s="338"/>
      <c r="N69" s="341"/>
      <c r="O69" s="209"/>
      <c r="P69" s="209"/>
      <c r="Q69" s="209"/>
      <c r="R69" s="210"/>
      <c r="S69" s="171"/>
      <c r="T69" s="209"/>
      <c r="U69" s="209"/>
      <c r="V69" s="209"/>
    </row>
    <row r="70" spans="1:33">
      <c r="A70" s="46"/>
      <c r="B70" s="162"/>
      <c r="C70" s="209"/>
      <c r="D70" s="209"/>
      <c r="E70" s="209"/>
      <c r="F70" s="209"/>
      <c r="G70" s="209"/>
      <c r="H70" s="209"/>
      <c r="I70" s="209"/>
      <c r="J70" s="209"/>
      <c r="K70" s="209"/>
      <c r="L70" s="209"/>
      <c r="M70" s="209"/>
      <c r="N70" s="209"/>
      <c r="O70" s="209"/>
      <c r="P70" s="209"/>
      <c r="Q70" s="209"/>
      <c r="R70" s="210"/>
      <c r="S70" s="171"/>
      <c r="T70" s="209"/>
      <c r="U70" s="209"/>
      <c r="V70" s="209"/>
    </row>
    <row r="71" spans="1:33">
      <c r="A71" s="46"/>
      <c r="B71" s="162"/>
      <c r="C71" s="209"/>
      <c r="D71" s="209"/>
      <c r="E71" s="209"/>
      <c r="F71" s="209"/>
      <c r="G71" s="209"/>
      <c r="H71" s="209"/>
      <c r="I71" s="209"/>
      <c r="J71" s="209"/>
      <c r="K71" s="209"/>
      <c r="L71" s="209"/>
      <c r="M71" s="209"/>
      <c r="N71" s="209"/>
      <c r="O71" s="209"/>
      <c r="P71" s="209"/>
      <c r="Q71" s="209"/>
      <c r="R71" s="210"/>
      <c r="S71" s="171"/>
      <c r="T71" s="209"/>
      <c r="U71" s="209"/>
      <c r="V71" s="209"/>
    </row>
    <row r="72" spans="1:33">
      <c r="A72" s="46"/>
      <c r="B72" s="162"/>
      <c r="C72" s="209"/>
      <c r="D72" s="209"/>
      <c r="E72" s="209"/>
      <c r="F72" s="209"/>
      <c r="G72" s="209"/>
      <c r="H72" s="209"/>
      <c r="I72" s="209"/>
      <c r="J72" s="209"/>
      <c r="K72" s="209"/>
      <c r="L72" s="209"/>
      <c r="M72" s="209"/>
      <c r="N72" s="209"/>
      <c r="O72" s="209"/>
      <c r="P72" s="209"/>
      <c r="Q72" s="209"/>
      <c r="R72" s="210"/>
      <c r="S72" s="171"/>
      <c r="T72" s="209"/>
      <c r="U72" s="209"/>
      <c r="V72" s="209"/>
    </row>
    <row r="73" spans="1:33">
      <c r="A73" s="46"/>
      <c r="B73" s="162"/>
      <c r="C73" s="209"/>
      <c r="D73" s="209"/>
      <c r="E73" s="209"/>
      <c r="F73" s="209"/>
      <c r="G73" s="209"/>
      <c r="H73" s="209"/>
      <c r="I73" s="209"/>
      <c r="J73" s="209"/>
      <c r="K73" s="209"/>
      <c r="L73" s="209"/>
      <c r="M73" s="209"/>
      <c r="N73" s="209"/>
      <c r="O73" s="209"/>
      <c r="P73" s="209"/>
      <c r="Q73" s="209"/>
      <c r="R73" s="210"/>
      <c r="S73" s="171"/>
      <c r="T73" s="209"/>
      <c r="U73" s="209"/>
      <c r="V73" s="209"/>
    </row>
    <row r="74" spans="1:33">
      <c r="A74" s="46"/>
      <c r="B74" s="162"/>
      <c r="C74" s="209"/>
      <c r="D74" s="209"/>
      <c r="E74" s="209"/>
      <c r="F74" s="209"/>
      <c r="G74" s="209"/>
      <c r="H74" s="209"/>
      <c r="I74" s="209"/>
      <c r="J74" s="209"/>
      <c r="K74" s="209"/>
      <c r="L74" s="209"/>
      <c r="M74" s="209"/>
      <c r="N74" s="209"/>
      <c r="O74" s="209"/>
      <c r="P74" s="209"/>
      <c r="Q74" s="209"/>
      <c r="R74" s="210"/>
      <c r="S74" s="171"/>
      <c r="T74" s="209"/>
      <c r="U74" s="209"/>
      <c r="V74" s="209"/>
    </row>
    <row r="75" spans="1:33">
      <c r="A75" s="46"/>
      <c r="B75" s="162"/>
      <c r="C75" s="209"/>
      <c r="D75" s="209"/>
      <c r="E75" s="209"/>
      <c r="F75" s="209"/>
      <c r="G75" s="209"/>
      <c r="H75" s="209"/>
      <c r="I75" s="209"/>
      <c r="J75" s="209"/>
      <c r="K75" s="209"/>
      <c r="L75" s="209"/>
      <c r="M75" s="209"/>
      <c r="N75" s="209"/>
      <c r="O75" s="209"/>
      <c r="P75" s="209"/>
      <c r="Q75" s="209"/>
      <c r="R75" s="210"/>
      <c r="S75" s="171"/>
      <c r="T75" s="209"/>
      <c r="U75" s="209"/>
      <c r="V75" s="209"/>
    </row>
    <row r="76" spans="1:33">
      <c r="A76" s="46"/>
      <c r="B76" s="162"/>
      <c r="C76" s="209"/>
      <c r="D76" s="209"/>
      <c r="E76" s="209"/>
      <c r="F76" s="209"/>
      <c r="G76" s="209"/>
      <c r="H76" s="209"/>
      <c r="I76" s="209"/>
      <c r="J76" s="209"/>
      <c r="K76" s="209"/>
      <c r="L76" s="209"/>
      <c r="M76" s="209"/>
      <c r="N76" s="209"/>
      <c r="O76" s="209"/>
      <c r="P76" s="209"/>
      <c r="Q76" s="209"/>
      <c r="R76" s="210"/>
      <c r="S76" s="171"/>
      <c r="T76" s="209"/>
      <c r="U76" s="209"/>
      <c r="V76" s="209"/>
    </row>
    <row r="77" spans="1:33">
      <c r="A77" s="208"/>
      <c r="B77" s="162"/>
      <c r="C77" s="209"/>
      <c r="D77" s="209"/>
      <c r="E77" s="209"/>
      <c r="F77" s="209"/>
      <c r="G77" s="209"/>
      <c r="H77" s="209"/>
      <c r="I77" s="209"/>
      <c r="J77" s="209"/>
      <c r="K77" s="209"/>
      <c r="L77" s="209"/>
      <c r="M77" s="209"/>
      <c r="N77" s="209"/>
      <c r="O77" s="209"/>
      <c r="P77" s="209"/>
      <c r="Q77" s="209"/>
      <c r="R77" s="210"/>
      <c r="S77" s="171"/>
      <c r="T77" s="209"/>
      <c r="U77" s="209"/>
      <c r="V77" s="209"/>
    </row>
    <row r="78" spans="1:33">
      <c r="S78" s="171"/>
      <c r="T78" s="171"/>
      <c r="U78" s="171"/>
      <c r="V78" s="171"/>
    </row>
    <row r="81" spans="20:22">
      <c r="T81" s="3"/>
      <c r="U81" s="3"/>
      <c r="V81" s="3"/>
    </row>
  </sheetData>
  <sheetProtection sheet="1" selectLockedCells="1"/>
  <protectedRanges>
    <protectedRange sqref="Y4 Y7 AD4 AB10 AE10 C6:C12 AD7:AF7 AH14 C18:C24 C30:C36 C42:C48 C70:C76" name="Range1"/>
    <protectedRange sqref="AE27 AB13 AG13" name="Range1_3"/>
    <protectedRange sqref="C54:C60" name="Range1_1"/>
  </protectedRanges>
  <mergeCells count="96">
    <mergeCell ref="AE9:AF9"/>
    <mergeCell ref="Y10:Z10"/>
    <mergeCell ref="AB10:AC10"/>
    <mergeCell ref="AE10:AF10"/>
    <mergeCell ref="AJ2:AL2"/>
    <mergeCell ref="Y3:AB3"/>
    <mergeCell ref="AD3:AF3"/>
    <mergeCell ref="Y4:AB4"/>
    <mergeCell ref="AD4:AF4"/>
    <mergeCell ref="AK4:AN4"/>
    <mergeCell ref="A4:B4"/>
    <mergeCell ref="C4:H4"/>
    <mergeCell ref="I4:J4"/>
    <mergeCell ref="K4:R4"/>
    <mergeCell ref="T4:V4"/>
    <mergeCell ref="Q5:R5"/>
    <mergeCell ref="Y6:AB6"/>
    <mergeCell ref="Y7:AB7"/>
    <mergeCell ref="Y9:Z9"/>
    <mergeCell ref="AB9:AC9"/>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Z26:AC26"/>
    <mergeCell ref="AK16:AN16"/>
    <mergeCell ref="Q17:R17"/>
    <mergeCell ref="Y17:AA17"/>
    <mergeCell ref="AD17:AE17"/>
    <mergeCell ref="Z22:AC22"/>
    <mergeCell ref="Z23:AC23"/>
    <mergeCell ref="Z24:AC24"/>
    <mergeCell ref="Z25:AC25"/>
    <mergeCell ref="Y19:AF19"/>
    <mergeCell ref="Z21:AC21"/>
    <mergeCell ref="Z27:AC27"/>
    <mergeCell ref="A28:B28"/>
    <mergeCell ref="C28:H28"/>
    <mergeCell ref="I28:J28"/>
    <mergeCell ref="K28:R28"/>
    <mergeCell ref="T28:V28"/>
    <mergeCell ref="Z28:AC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T40:V40"/>
    <mergeCell ref="Z40:AC40"/>
    <mergeCell ref="AK40:AN40"/>
    <mergeCell ref="Q41:R41"/>
    <mergeCell ref="Z41:AC41"/>
    <mergeCell ref="Z42:AC42"/>
    <mergeCell ref="Z44:AC44"/>
    <mergeCell ref="AK52:AN52"/>
    <mergeCell ref="Y58:AF59"/>
    <mergeCell ref="Y62:AD62"/>
    <mergeCell ref="B64:S64"/>
    <mergeCell ref="Z47:AC47"/>
    <mergeCell ref="Z48:AC48"/>
    <mergeCell ref="Z49:AC49"/>
    <mergeCell ref="Z50:AC50"/>
    <mergeCell ref="Z51:AA51"/>
    <mergeCell ref="A52:B52"/>
    <mergeCell ref="C52:H52"/>
    <mergeCell ref="I52:J52"/>
    <mergeCell ref="K52:R52"/>
    <mergeCell ref="T52:V52"/>
    <mergeCell ref="C68:M69"/>
    <mergeCell ref="N68:N69"/>
    <mergeCell ref="Q53:R53"/>
    <mergeCell ref="A61:B61"/>
    <mergeCell ref="B65:S65"/>
  </mergeCells>
  <conditionalFormatting sqref="B18:B24 B30:B36 B6:B12 B42:B48">
    <cfRule type="cellIs" dxfId="161" priority="62" stopIfTrue="1" operator="equal">
      <formula>0</formula>
    </cfRule>
  </conditionalFormatting>
  <conditionalFormatting sqref="C13:H13 C25:H25 C37:H37 C49:H49 L25:P25 L37:P37 L49:P49 J13 L13:P13">
    <cfRule type="cellIs" dxfId="160" priority="61" stopIfTrue="1" operator="equal">
      <formula>0</formula>
    </cfRule>
  </conditionalFormatting>
  <conditionalFormatting sqref="J25">
    <cfRule type="cellIs" dxfId="159" priority="54" stopIfTrue="1" operator="equal">
      <formula>0</formula>
    </cfRule>
  </conditionalFormatting>
  <conditionalFormatting sqref="J37">
    <cfRule type="cellIs" dxfId="158" priority="53" stopIfTrue="1" operator="equal">
      <formula>0</formula>
    </cfRule>
  </conditionalFormatting>
  <conditionalFormatting sqref="J49">
    <cfRule type="cellIs" dxfId="157" priority="52" stopIfTrue="1" operator="equal">
      <formula>0</formula>
    </cfRule>
  </conditionalFormatting>
  <conditionalFormatting sqref="K25 K37 K49 K13">
    <cfRule type="cellIs" dxfId="156" priority="50" stopIfTrue="1" operator="equal">
      <formula>0</formula>
    </cfRule>
  </conditionalFormatting>
  <conditionalFormatting sqref="I13">
    <cfRule type="cellIs" dxfId="155" priority="49" stopIfTrue="1" operator="equal">
      <formula>0</formula>
    </cfRule>
  </conditionalFormatting>
  <conditionalFormatting sqref="I25">
    <cfRule type="cellIs" dxfId="154" priority="48" stopIfTrue="1" operator="equal">
      <formula>0</formula>
    </cfRule>
  </conditionalFormatting>
  <conditionalFormatting sqref="I49">
    <cfRule type="cellIs" dxfId="153" priority="46" stopIfTrue="1" operator="equal">
      <formula>0</formula>
    </cfRule>
  </conditionalFormatting>
  <conditionalFormatting sqref="T13:V13">
    <cfRule type="cellIs" dxfId="152" priority="44" stopIfTrue="1" operator="equal">
      <formula>0</formula>
    </cfRule>
  </conditionalFormatting>
  <conditionalFormatting sqref="T25:V25">
    <cfRule type="cellIs" dxfId="151" priority="43" stopIfTrue="1" operator="equal">
      <formula>0</formula>
    </cfRule>
  </conditionalFormatting>
  <conditionalFormatting sqref="T37:V37">
    <cfRule type="cellIs" dxfId="150" priority="42" stopIfTrue="1" operator="equal">
      <formula>0</formula>
    </cfRule>
  </conditionalFormatting>
  <conditionalFormatting sqref="T49:V49">
    <cfRule type="cellIs" dxfId="149" priority="41" stopIfTrue="1" operator="equal">
      <formula>0</formula>
    </cfRule>
  </conditionalFormatting>
  <conditionalFormatting sqref="B70:B76">
    <cfRule type="cellIs" dxfId="148" priority="38" stopIfTrue="1" operator="equal">
      <formula>0</formula>
    </cfRule>
  </conditionalFormatting>
  <conditionalFormatting sqref="B77">
    <cfRule type="cellIs" dxfId="147" priority="37" stopIfTrue="1" operator="equal">
      <formula>0</formula>
    </cfRule>
  </conditionalFormatting>
  <conditionalFormatting sqref="B69">
    <cfRule type="cellIs" dxfId="146" priority="36" stopIfTrue="1" operator="equal">
      <formula>0</formula>
    </cfRule>
  </conditionalFormatting>
  <conditionalFormatting sqref="I37">
    <cfRule type="cellIs" dxfId="145" priority="34" stopIfTrue="1" operator="equal">
      <formula>0</formula>
    </cfRule>
  </conditionalFormatting>
  <conditionalFormatting sqref="AB17">
    <cfRule type="cellIs" dxfId="144" priority="22" stopIfTrue="1" operator="lessThan">
      <formula>0</formula>
    </cfRule>
  </conditionalFormatting>
  <conditionalFormatting sqref="AE21:AF25 AE49:AF49 AE28:AF35 AF26 AE46:AF47 AE38:AF42 AE44:AF44">
    <cfRule type="cellIs" dxfId="143" priority="21" stopIfTrue="1" operator="equal">
      <formula>0</formula>
    </cfRule>
  </conditionalFormatting>
  <conditionalFormatting sqref="AE48:AF48">
    <cfRule type="cellIs" dxfId="142" priority="20" stopIfTrue="1" operator="equal">
      <formula>0</formula>
    </cfRule>
  </conditionalFormatting>
  <conditionalFormatting sqref="AE51:AF51">
    <cfRule type="cellIs" dxfId="141" priority="19" stopIfTrue="1" operator="equal">
      <formula>0</formula>
    </cfRule>
  </conditionalFormatting>
  <conditionalFormatting sqref="AE46:AF46">
    <cfRule type="expression" dxfId="140" priority="18" stopIfTrue="1">
      <formula>$AE$46:$AF$46=0</formula>
    </cfRule>
  </conditionalFormatting>
  <conditionalFormatting sqref="AE36:AF36">
    <cfRule type="cellIs" dxfId="139" priority="17" stopIfTrue="1" operator="equal">
      <formula>0</formula>
    </cfRule>
  </conditionalFormatting>
  <conditionalFormatting sqref="AE36:AF36">
    <cfRule type="expression" dxfId="138" priority="16" stopIfTrue="1">
      <formula>$AE$46:$AF$46=0</formula>
    </cfRule>
  </conditionalFormatting>
  <conditionalFormatting sqref="AE50:AF50">
    <cfRule type="cellIs" dxfId="137" priority="15" stopIfTrue="1" operator="equal">
      <formula>0</formula>
    </cfRule>
  </conditionalFormatting>
  <conditionalFormatting sqref="AE26">
    <cfRule type="cellIs" dxfId="136" priority="14" stopIfTrue="1" operator="equal">
      <formula>0</formula>
    </cfRule>
  </conditionalFormatting>
  <conditionalFormatting sqref="AE45:AF45">
    <cfRule type="cellIs" dxfId="135" priority="13" stopIfTrue="1" operator="equal">
      <formula>0</formula>
    </cfRule>
  </conditionalFormatting>
  <conditionalFormatting sqref="AE43:AF43">
    <cfRule type="cellIs" dxfId="134" priority="12" stopIfTrue="1" operator="equal">
      <formula>0</formula>
    </cfRule>
  </conditionalFormatting>
  <conditionalFormatting sqref="Q13">
    <cfRule type="cellIs" dxfId="133" priority="11" stopIfTrue="1" operator="equal">
      <formula>0</formula>
    </cfRule>
  </conditionalFormatting>
  <conditionalFormatting sqref="Q25">
    <cfRule type="cellIs" dxfId="132" priority="10" stopIfTrue="1" operator="equal">
      <formula>0</formula>
    </cfRule>
  </conditionalFormatting>
  <conditionalFormatting sqref="Q37">
    <cfRule type="cellIs" dxfId="131" priority="9" stopIfTrue="1" operator="equal">
      <formula>0</formula>
    </cfRule>
  </conditionalFormatting>
  <conditionalFormatting sqref="Q49">
    <cfRule type="cellIs" dxfId="130" priority="8" stopIfTrue="1" operator="equal">
      <formula>0</formula>
    </cfRule>
  </conditionalFormatting>
  <conditionalFormatting sqref="B54:B60">
    <cfRule type="cellIs" dxfId="129" priority="7" stopIfTrue="1" operator="equal">
      <formula>0</formula>
    </cfRule>
  </conditionalFormatting>
  <conditionalFormatting sqref="C61:H61 L61:P61">
    <cfRule type="cellIs" dxfId="128" priority="6" stopIfTrue="1" operator="equal">
      <formula>0</formula>
    </cfRule>
  </conditionalFormatting>
  <conditionalFormatting sqref="J61">
    <cfRule type="cellIs" dxfId="127" priority="5" stopIfTrue="1" operator="equal">
      <formula>0</formula>
    </cfRule>
  </conditionalFormatting>
  <conditionalFormatting sqref="K61">
    <cfRule type="cellIs" dxfId="126" priority="4" stopIfTrue="1" operator="equal">
      <formula>0</formula>
    </cfRule>
  </conditionalFormatting>
  <conditionalFormatting sqref="I61">
    <cfRule type="cellIs" dxfId="125" priority="3" stopIfTrue="1" operator="equal">
      <formula>0</formula>
    </cfRule>
  </conditionalFormatting>
  <conditionalFormatting sqref="T61:V61">
    <cfRule type="cellIs" dxfId="124" priority="2" stopIfTrue="1" operator="equal">
      <formula>0</formula>
    </cfRule>
  </conditionalFormatting>
  <conditionalFormatting sqref="Q61">
    <cfRule type="cellIs" dxfId="123" priority="1" stopIfTrue="1" operator="equal">
      <formula>0</formula>
    </cfRule>
  </conditionalFormatting>
  <dataValidations count="6">
    <dataValidation allowBlank="1" showInputMessage="1" sqref="AB10" xr:uid="{A1234985-9FD5-40EE-9F28-0D73B88B5D80}"/>
    <dataValidation type="decimal" allowBlank="1" showInputMessage="1" showErrorMessage="1" sqref="AH14 AE27 AB13 AG13" xr:uid="{19AF422F-95A9-48FA-AA76-234BFCBB0F1C}">
      <formula1>0</formula1>
      <formula2>300</formula2>
    </dataValidation>
    <dataValidation type="decimal" allowBlank="1" showInputMessage="1" showErrorMessage="1" sqref="AD7" xr:uid="{B487F2A2-A273-4621-8C86-A6C395C5B814}">
      <formula1>0</formula1>
      <formula2>2</formula2>
    </dataValidation>
    <dataValidation type="decimal" allowBlank="1" showInputMessage="1" showErrorMessage="1" errorTitle="Invalid Data Type" error="Please enter a number between 0 and 24." sqref="C18:C24 C42:C48 C30:C36 C6:C12 C70:C76 C54:C60" xr:uid="{DD7DC6D4-6697-46AC-9D68-B9D067B8B7EA}">
      <formula1>0</formula1>
      <formula2>24</formula2>
    </dataValidation>
    <dataValidation type="date" allowBlank="1" showInputMessage="1" sqref="AE10" xr:uid="{87EEF771-D34E-4536-ABF2-9377FCD9339A}">
      <formula1>1</formula1>
      <formula2>73050</formula2>
    </dataValidation>
    <dataValidation type="list" allowBlank="1" showInputMessage="1" showErrorMessage="1" sqref="R70:R76" xr:uid="{9FEC4261-6FCB-49C2-B23B-6576B82339A8}">
      <formula1>$B$18:$B$24</formula1>
    </dataValidation>
  </dataValidations>
  <hyperlinks>
    <hyperlink ref="G66" r:id="rId1" display="http://web.uncg.edu/hrs/PolicyManuals/StaffManual/Section5/" xr:uid="{00000000-0004-0000-0C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8C6C92E-BBD1-44A0-BC5E-65FF78A0FDF1}">
          <x14:formula1>
            <xm:f>Validation!$B$18:$B$25</xm:f>
          </x14:formula1>
          <xm:sqref>R6:R12 R18:R24 R30:R36 R42:R48 R54:R60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3" tint="0.79998168889431442"/>
    <pageSetUpPr fitToPage="1"/>
  </sheetPr>
  <dimension ref="A2:AP68"/>
  <sheetViews>
    <sheetView showGridLines="0" topLeftCell="A4"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8.7109375" style="2" customWidth="1"/>
    <col min="30" max="30" width="10.140625" style="2" customWidth="1"/>
    <col min="31" max="31" width="6.28515625" style="2" customWidth="1"/>
    <col min="32"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8" width="7.28515625" style="2" hidden="1" customWidth="1"/>
    <col min="39" max="39" width="5.5703125" style="2" hidden="1" customWidth="1"/>
    <col min="40" max="40" width="6.140625" style="2" hidden="1" customWidth="1"/>
    <col min="41"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43681</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43682</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43683</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43684</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43685</v>
      </c>
      <c r="C10" s="58"/>
      <c r="D10" s="102"/>
      <c r="E10" s="102"/>
      <c r="F10" s="102"/>
      <c r="G10" s="102"/>
      <c r="H10" s="192"/>
      <c r="I10" s="113"/>
      <c r="J10" s="105"/>
      <c r="K10" s="102"/>
      <c r="L10" s="103"/>
      <c r="M10" s="102"/>
      <c r="N10" s="102"/>
      <c r="O10" s="102"/>
      <c r="P10" s="102"/>
      <c r="Q10" s="102"/>
      <c r="R10" s="104"/>
      <c r="S10" s="6"/>
      <c r="T10" s="113"/>
      <c r="U10" s="230"/>
      <c r="V10" s="228"/>
      <c r="Y10" s="398" t="str">
        <f>Validation!B12</f>
        <v>September (2019)</v>
      </c>
      <c r="Z10" s="399"/>
      <c r="AA10" s="3"/>
      <c r="AB10" s="400">
        <f>VLOOKUP(Y10,Validation!B4:F15,2,FALSE)</f>
        <v>43681</v>
      </c>
      <c r="AC10" s="401"/>
      <c r="AD10" s="3"/>
      <c r="AE10" s="400">
        <f>VLOOKUP(Y10,Validation!B4:F15,4,FALSE)</f>
        <v>43708</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43686</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43687</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August!AB17</f>
        <v>0</v>
      </c>
      <c r="AC13" s="166"/>
      <c r="AD13" s="395" t="s">
        <v>162</v>
      </c>
      <c r="AE13" s="396"/>
      <c r="AF13" s="156">
        <f>August!AF17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43688</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43689</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43690</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43691</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43692</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43693</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43694</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43695</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43696</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43697</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43698</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43699</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43700</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43701</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43702</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43703</v>
      </c>
      <c r="C43" s="58"/>
      <c r="D43" s="102"/>
      <c r="E43" s="102"/>
      <c r="F43" s="102"/>
      <c r="G43" s="102"/>
      <c r="H43" s="102"/>
      <c r="I43" s="193"/>
      <c r="J43" s="105"/>
      <c r="K43" s="102"/>
      <c r="L43" s="102"/>
      <c r="M43" s="102"/>
      <c r="N43" s="102"/>
      <c r="O43" s="102"/>
      <c r="P43" s="102"/>
      <c r="Q43" s="102"/>
      <c r="R43" s="104"/>
      <c r="T43" s="113"/>
      <c r="U43" s="230"/>
      <c r="V43" s="228"/>
      <c r="Y43" s="40">
        <v>194</v>
      </c>
      <c r="Z43" s="273" t="s">
        <v>231</v>
      </c>
      <c r="AA43" s="271"/>
      <c r="AB43" s="274"/>
      <c r="AC43" s="272"/>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43704</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43705</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43706</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43707</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43708</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f>
        <v>0</v>
      </c>
      <c r="AF50" s="85">
        <f t="shared" si="20"/>
        <v>0</v>
      </c>
      <c r="AI50" s="71"/>
      <c r="AJ50" s="70"/>
      <c r="AK50" s="70"/>
      <c r="AL50" s="70"/>
      <c r="AM50" s="70"/>
      <c r="AN50" s="70"/>
      <c r="AO50" s="70"/>
    </row>
    <row r="51" spans="1:41" s="3" customFormat="1" ht="14.25" thickTop="1" thickBot="1">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W52" s="3"/>
      <c r="X52" s="3"/>
      <c r="Y52" s="50" t="s">
        <v>44</v>
      </c>
      <c r="Z52" s="18"/>
      <c r="AA52" s="3"/>
      <c r="AB52" s="1" t="s">
        <v>56</v>
      </c>
      <c r="AC52" s="3"/>
      <c r="AD52" s="3"/>
      <c r="AE52" s="3"/>
      <c r="AF52" s="3"/>
      <c r="AG52" s="3"/>
      <c r="AH52" s="3"/>
      <c r="AI52" s="71"/>
      <c r="AJ52" s="54"/>
      <c r="AK52" s="330"/>
      <c r="AL52" s="331"/>
      <c r="AM52" s="331"/>
      <c r="AN52" s="332"/>
      <c r="AO52" s="70"/>
    </row>
    <row r="53" spans="1:41" ht="12.75" customHeight="1" thickBot="1">
      <c r="A53" s="336" t="s">
        <v>45</v>
      </c>
      <c r="B53" s="336"/>
      <c r="C53" s="336"/>
      <c r="D53" s="336"/>
      <c r="E53" s="336"/>
      <c r="F53" s="336"/>
      <c r="G53" s="336"/>
      <c r="H53" s="336"/>
      <c r="I53" s="336"/>
      <c r="J53" s="336"/>
      <c r="K53" s="336"/>
      <c r="L53" s="336"/>
      <c r="M53" s="336"/>
      <c r="N53" s="336"/>
      <c r="O53" s="336"/>
      <c r="P53" s="336"/>
      <c r="Q53" s="336"/>
      <c r="R53" s="336"/>
      <c r="X53" s="3"/>
      <c r="Y53" s="3"/>
      <c r="Z53" s="3"/>
      <c r="AA53" s="3"/>
      <c r="AB53" s="3"/>
      <c r="AC53" s="3"/>
      <c r="AD53" s="3"/>
      <c r="AE53" s="3"/>
      <c r="AF53" s="3"/>
      <c r="AG53" s="3"/>
      <c r="AH53" s="3"/>
      <c r="AI53" s="71"/>
      <c r="AJ53" s="54"/>
      <c r="AK53" s="54"/>
      <c r="AL53" s="54"/>
      <c r="AM53" s="54"/>
      <c r="AN53" s="54"/>
      <c r="AO53" s="70"/>
    </row>
    <row r="54" spans="1:41" ht="13.5" thickTop="1">
      <c r="A54" s="329" t="s">
        <v>67</v>
      </c>
      <c r="B54" s="329"/>
      <c r="C54" s="329"/>
      <c r="D54" s="329"/>
      <c r="E54" s="329"/>
      <c r="F54" s="329"/>
      <c r="G54" s="329"/>
      <c r="H54" s="329"/>
      <c r="I54" s="329"/>
      <c r="J54" s="329"/>
      <c r="K54" s="329"/>
      <c r="L54" s="329"/>
      <c r="M54" s="329"/>
      <c r="N54" s="329"/>
      <c r="O54" s="329"/>
      <c r="P54" s="329"/>
      <c r="Q54" s="329"/>
      <c r="R54" s="329"/>
      <c r="X54" s="154"/>
      <c r="Y54" s="21"/>
      <c r="Z54" s="21"/>
      <c r="AA54" s="21"/>
      <c r="AB54" s="21"/>
      <c r="AC54" s="21"/>
      <c r="AD54" s="21"/>
      <c r="AE54" s="21"/>
      <c r="AF54" s="21"/>
      <c r="AG54" s="22"/>
      <c r="AH54" s="3"/>
      <c r="AI54" s="71"/>
      <c r="AJ54" s="56"/>
      <c r="AK54" s="59"/>
      <c r="AL54" s="59"/>
      <c r="AM54" s="59"/>
      <c r="AN54" s="59"/>
      <c r="AO54" s="70"/>
    </row>
    <row r="55" spans="1:41">
      <c r="A55" s="29"/>
      <c r="B55" s="2" t="s">
        <v>71</v>
      </c>
      <c r="E55" s="108"/>
      <c r="F55" s="153" t="s">
        <v>224</v>
      </c>
      <c r="G55" s="108"/>
      <c r="H55" s="108"/>
      <c r="I55" s="108"/>
      <c r="J55" s="108"/>
      <c r="T55" s="3"/>
      <c r="U55" s="3"/>
      <c r="V55" s="3"/>
      <c r="X55" s="23"/>
      <c r="Y55" s="3"/>
      <c r="Z55" s="3"/>
      <c r="AA55" s="3"/>
      <c r="AB55" s="3"/>
      <c r="AC55" s="3"/>
      <c r="AD55" s="3"/>
      <c r="AE55" s="3"/>
      <c r="AF55" s="3"/>
      <c r="AG55" s="24"/>
      <c r="AH55" s="4"/>
      <c r="AI55" s="71"/>
      <c r="AJ55" s="56"/>
      <c r="AK55" s="59"/>
      <c r="AL55" s="59"/>
      <c r="AM55" s="59"/>
      <c r="AN55" s="59"/>
      <c r="AO55" s="70"/>
    </row>
    <row r="56" spans="1:41">
      <c r="X56" s="23"/>
      <c r="Y56" s="33"/>
      <c r="Z56" s="33"/>
      <c r="AA56" s="33"/>
      <c r="AB56" s="33"/>
      <c r="AC56" s="33"/>
      <c r="AD56" s="33"/>
      <c r="AE56" s="33"/>
      <c r="AF56" s="34"/>
      <c r="AG56" s="24"/>
      <c r="AH56" s="4"/>
      <c r="AI56" s="71"/>
      <c r="AJ56" s="56"/>
      <c r="AK56" s="59"/>
      <c r="AL56" s="59"/>
      <c r="AM56" s="59"/>
      <c r="AN56" s="59"/>
      <c r="AO56" s="70"/>
    </row>
    <row r="57" spans="1:41" ht="12.75" customHeight="1">
      <c r="C57" s="338" t="s">
        <v>229</v>
      </c>
      <c r="D57" s="338"/>
      <c r="E57" s="338"/>
      <c r="F57" s="338"/>
      <c r="G57" s="338"/>
      <c r="H57" s="338"/>
      <c r="I57" s="338"/>
      <c r="J57" s="338"/>
      <c r="K57" s="338"/>
      <c r="L57" s="338"/>
      <c r="M57" s="338"/>
      <c r="N57" s="340"/>
      <c r="X57" s="23"/>
      <c r="Y57" s="3" t="s">
        <v>37</v>
      </c>
      <c r="Z57" s="3"/>
      <c r="AA57" s="3"/>
      <c r="AB57" s="3"/>
      <c r="AC57" s="3"/>
      <c r="AD57" s="3"/>
      <c r="AE57" s="3" t="s">
        <v>26</v>
      </c>
      <c r="AF57" s="3"/>
      <c r="AG57" s="24"/>
      <c r="AH57" s="3"/>
      <c r="AI57" s="71"/>
      <c r="AJ57" s="56"/>
      <c r="AK57" s="59"/>
      <c r="AL57" s="59"/>
      <c r="AM57" s="59"/>
      <c r="AN57" s="59"/>
      <c r="AO57" s="70"/>
    </row>
    <row r="58" spans="1:41" ht="12.75" customHeight="1">
      <c r="C58" s="338"/>
      <c r="D58" s="338"/>
      <c r="E58" s="338"/>
      <c r="F58" s="338"/>
      <c r="G58" s="338"/>
      <c r="H58" s="338"/>
      <c r="I58" s="338"/>
      <c r="J58" s="338"/>
      <c r="K58" s="338"/>
      <c r="L58" s="338"/>
      <c r="M58" s="338"/>
      <c r="N58" s="341"/>
      <c r="X58" s="23"/>
      <c r="Y58" s="333" t="s">
        <v>82</v>
      </c>
      <c r="Z58" s="333"/>
      <c r="AA58" s="333"/>
      <c r="AB58" s="333"/>
      <c r="AC58" s="333"/>
      <c r="AD58" s="333"/>
      <c r="AE58" s="333"/>
      <c r="AF58" s="333"/>
      <c r="AG58" s="25"/>
      <c r="AH58" s="3"/>
      <c r="AI58" s="71"/>
      <c r="AJ58" s="56"/>
      <c r="AK58" s="59"/>
      <c r="AL58" s="59"/>
      <c r="AM58" s="59"/>
      <c r="AN58" s="59"/>
      <c r="AO58" s="70"/>
    </row>
    <row r="59" spans="1:41">
      <c r="X59" s="23"/>
      <c r="Y59" s="333"/>
      <c r="Z59" s="333"/>
      <c r="AA59" s="333"/>
      <c r="AB59" s="333"/>
      <c r="AC59" s="333"/>
      <c r="AD59" s="333"/>
      <c r="AE59" s="333"/>
      <c r="AF59" s="333"/>
      <c r="AG59" s="25"/>
      <c r="AH59" s="3"/>
      <c r="AI59" s="71"/>
      <c r="AJ59" s="56"/>
      <c r="AK59" s="59"/>
      <c r="AL59" s="59"/>
      <c r="AM59" s="59"/>
      <c r="AN59" s="59"/>
      <c r="AO59" s="70"/>
    </row>
    <row r="60" spans="1:41">
      <c r="X60" s="23"/>
      <c r="Y60" s="3"/>
      <c r="Z60" s="3"/>
      <c r="AA60" s="3"/>
      <c r="AB60" s="3"/>
      <c r="AC60" s="3"/>
      <c r="AD60" s="3"/>
      <c r="AE60" s="3"/>
      <c r="AF60" s="3"/>
      <c r="AG60" s="24"/>
      <c r="AH60" s="3"/>
      <c r="AI60" s="71"/>
      <c r="AJ60" s="56"/>
      <c r="AK60" s="59"/>
      <c r="AL60" s="59"/>
      <c r="AM60" s="59"/>
      <c r="AN60" s="59"/>
      <c r="AO60" s="70"/>
    </row>
    <row r="61" spans="1:41">
      <c r="X61" s="23"/>
      <c r="Y61" s="3"/>
      <c r="Z61" s="3"/>
      <c r="AA61" s="3"/>
      <c r="AB61" s="3"/>
      <c r="AC61" s="3"/>
      <c r="AD61" s="3"/>
      <c r="AE61" s="3"/>
      <c r="AF61" s="3"/>
      <c r="AG61" s="24"/>
      <c r="AH61" s="3"/>
      <c r="AI61" s="71"/>
      <c r="AJ61" s="56"/>
      <c r="AK61" s="207"/>
      <c r="AL61" s="207"/>
      <c r="AM61" s="207"/>
      <c r="AN61" s="207"/>
      <c r="AO61" s="70"/>
    </row>
    <row r="62" spans="1:41">
      <c r="X62" s="23"/>
      <c r="Y62" s="335"/>
      <c r="Z62" s="335"/>
      <c r="AA62" s="335"/>
      <c r="AB62" s="335"/>
      <c r="AC62" s="335"/>
      <c r="AD62" s="335"/>
      <c r="AE62" s="33"/>
      <c r="AF62" s="33"/>
      <c r="AG62" s="24"/>
      <c r="AH62" s="3"/>
      <c r="AI62" s="71"/>
      <c r="AJ62" s="70"/>
      <c r="AK62" s="70"/>
      <c r="AL62" s="70"/>
      <c r="AM62" s="70"/>
      <c r="AN62" s="70"/>
      <c r="AO62" s="70"/>
    </row>
    <row r="63" spans="1:41">
      <c r="X63" s="23"/>
      <c r="Y63" s="1" t="s">
        <v>83</v>
      </c>
      <c r="Z63" s="1"/>
      <c r="AA63" s="1"/>
      <c r="AB63" s="1"/>
      <c r="AC63" s="1"/>
      <c r="AD63" s="1"/>
      <c r="AE63" s="3" t="s">
        <v>26</v>
      </c>
      <c r="AF63" s="3"/>
      <c r="AG63" s="24"/>
      <c r="AH63" s="3"/>
      <c r="AI63" s="76"/>
      <c r="AJ63" s="77"/>
      <c r="AK63" s="77"/>
      <c r="AL63" s="77"/>
      <c r="AM63" s="77"/>
      <c r="AN63" s="77"/>
      <c r="AO63" s="77"/>
    </row>
    <row r="64" spans="1:41">
      <c r="X64" s="23"/>
      <c r="Y64" s="3"/>
      <c r="Z64" s="3"/>
      <c r="AA64" s="3"/>
      <c r="AB64" s="3"/>
      <c r="AC64" s="3"/>
      <c r="AD64" s="3"/>
      <c r="AE64" s="3"/>
      <c r="AF64" s="3"/>
      <c r="AG64" s="24"/>
    </row>
    <row r="65" spans="23:33" ht="13.5" thickBot="1">
      <c r="W65" s="3"/>
      <c r="X65" s="26"/>
      <c r="Y65" s="27"/>
      <c r="Z65" s="27"/>
      <c r="AA65" s="27"/>
      <c r="AB65" s="27"/>
      <c r="AC65" s="27"/>
      <c r="AD65" s="27"/>
      <c r="AE65" s="27"/>
      <c r="AF65" s="27"/>
      <c r="AG65" s="28"/>
    </row>
    <row r="66" spans="23:33" ht="13.5" thickTop="1">
      <c r="X66" s="3"/>
      <c r="Y66" s="3"/>
      <c r="Z66" s="3"/>
      <c r="AA66" s="3"/>
      <c r="AB66" s="3"/>
      <c r="AC66" s="3"/>
      <c r="AD66" s="3"/>
      <c r="AE66" s="3"/>
      <c r="AF66" s="3"/>
      <c r="AG66" s="3"/>
    </row>
    <row r="67" spans="23:33" ht="12.75" customHeight="1"/>
    <row r="68" spans="23:33" ht="12.75" customHeight="1"/>
  </sheetData>
  <sheetProtection sheet="1" selectLockedCells="1"/>
  <protectedRanges>
    <protectedRange sqref="Y4 Y7 AD4 AB10 AE10 C6:C12 AD7:AF7 AH14 C18:C24 C30:C36 C42:C48" name="Range1"/>
    <protectedRange sqref="AE27 AB13 AG13" name="Range1_3"/>
  </protectedRanges>
  <mergeCells count="89">
    <mergeCell ref="Y12:AB12"/>
    <mergeCell ref="AD12:AF12"/>
    <mergeCell ref="Y15:AA15"/>
    <mergeCell ref="AD15:AE15"/>
    <mergeCell ref="Y14:AA14"/>
    <mergeCell ref="AD14:AE14"/>
    <mergeCell ref="Y13:AA13"/>
    <mergeCell ref="AD13:AE13"/>
    <mergeCell ref="AJ2:AL2"/>
    <mergeCell ref="Y3:AB3"/>
    <mergeCell ref="AD3:AF3"/>
    <mergeCell ref="Y4:AB4"/>
    <mergeCell ref="AD4:AF4"/>
    <mergeCell ref="AE10:AF10"/>
    <mergeCell ref="AK4:AN4"/>
    <mergeCell ref="A4:B4"/>
    <mergeCell ref="C4:H4"/>
    <mergeCell ref="I4:J4"/>
    <mergeCell ref="K4:R4"/>
    <mergeCell ref="T4:V4"/>
    <mergeCell ref="Q5:R5"/>
    <mergeCell ref="Y6:AB6"/>
    <mergeCell ref="Y7:AB7"/>
    <mergeCell ref="Y9:Z9"/>
    <mergeCell ref="AB9:AC9"/>
    <mergeCell ref="AE9:AF9"/>
    <mergeCell ref="Y10:Z10"/>
    <mergeCell ref="AB10:AC10"/>
    <mergeCell ref="A16:B16"/>
    <mergeCell ref="C16:H16"/>
    <mergeCell ref="I16:J16"/>
    <mergeCell ref="K16:R16"/>
    <mergeCell ref="T16:V16"/>
    <mergeCell ref="Z26:AC26"/>
    <mergeCell ref="AK16:AN16"/>
    <mergeCell ref="Q17:R17"/>
    <mergeCell ref="Y17:AA17"/>
    <mergeCell ref="AD17:AE17"/>
    <mergeCell ref="Z22:AC22"/>
    <mergeCell ref="Z23:AC23"/>
    <mergeCell ref="Z24:AC24"/>
    <mergeCell ref="Z25:AC25"/>
    <mergeCell ref="Z21:AC21"/>
    <mergeCell ref="Y19:AF19"/>
    <mergeCell ref="Y16:AA16"/>
    <mergeCell ref="AD16:AE16"/>
    <mergeCell ref="Z27:AC27"/>
    <mergeCell ref="A28:B28"/>
    <mergeCell ref="C28:H28"/>
    <mergeCell ref="I28:J28"/>
    <mergeCell ref="K28:R28"/>
    <mergeCell ref="T28:V28"/>
    <mergeCell ref="Z28:AC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T40:V40"/>
    <mergeCell ref="Z40:AC40"/>
    <mergeCell ref="AK40:AN40"/>
    <mergeCell ref="Q41:R41"/>
    <mergeCell ref="Z41:AC41"/>
    <mergeCell ref="Z42:AC42"/>
    <mergeCell ref="Z44:AC44"/>
    <mergeCell ref="AK52:AN52"/>
    <mergeCell ref="Y58:AF59"/>
    <mergeCell ref="Z47:AC47"/>
    <mergeCell ref="Z48:AC48"/>
    <mergeCell ref="Z49:AC49"/>
    <mergeCell ref="Z50:AC50"/>
    <mergeCell ref="Z51:AA51"/>
    <mergeCell ref="Y62:AD62"/>
    <mergeCell ref="A53:R53"/>
    <mergeCell ref="C57:M58"/>
    <mergeCell ref="N57:N58"/>
    <mergeCell ref="A54:R54"/>
  </mergeCells>
  <conditionalFormatting sqref="B18:B24 B30:B36 B6:B12 B42:B48">
    <cfRule type="cellIs" dxfId="122" priority="53" stopIfTrue="1" operator="equal">
      <formula>0</formula>
    </cfRule>
  </conditionalFormatting>
  <conditionalFormatting sqref="C13:H13 C25:H25 C37:H37 C49:H49 L25:P25 L37:P37 L49:P49 J13 L13:P13">
    <cfRule type="cellIs" dxfId="121" priority="52" stopIfTrue="1" operator="equal">
      <formula>0</formula>
    </cfRule>
  </conditionalFormatting>
  <conditionalFormatting sqref="J25">
    <cfRule type="cellIs" dxfId="120" priority="45" stopIfTrue="1" operator="equal">
      <formula>0</formula>
    </cfRule>
  </conditionalFormatting>
  <conditionalFormatting sqref="J37">
    <cfRule type="cellIs" dxfId="119" priority="44" stopIfTrue="1" operator="equal">
      <formula>0</formula>
    </cfRule>
  </conditionalFormatting>
  <conditionalFormatting sqref="J49">
    <cfRule type="cellIs" dxfId="118" priority="43" stopIfTrue="1" operator="equal">
      <formula>0</formula>
    </cfRule>
  </conditionalFormatting>
  <conditionalFormatting sqref="K25 K37 K49 K13">
    <cfRule type="cellIs" dxfId="117" priority="41" stopIfTrue="1" operator="equal">
      <formula>0</formula>
    </cfRule>
  </conditionalFormatting>
  <conditionalFormatting sqref="I13">
    <cfRule type="cellIs" dxfId="116" priority="40" stopIfTrue="1" operator="equal">
      <formula>0</formula>
    </cfRule>
  </conditionalFormatting>
  <conditionalFormatting sqref="I25">
    <cfRule type="cellIs" dxfId="115" priority="39" stopIfTrue="1" operator="equal">
      <formula>0</formula>
    </cfRule>
  </conditionalFormatting>
  <conditionalFormatting sqref="I49">
    <cfRule type="cellIs" dxfId="114" priority="37" stopIfTrue="1" operator="equal">
      <formula>0</formula>
    </cfRule>
  </conditionalFormatting>
  <conditionalFormatting sqref="T13:V13">
    <cfRule type="cellIs" dxfId="113" priority="35" stopIfTrue="1" operator="equal">
      <formula>0</formula>
    </cfRule>
  </conditionalFormatting>
  <conditionalFormatting sqref="T25:V25">
    <cfRule type="cellIs" dxfId="112" priority="34" stopIfTrue="1" operator="equal">
      <formula>0</formula>
    </cfRule>
  </conditionalFormatting>
  <conditionalFormatting sqref="T37:V37">
    <cfRule type="cellIs" dxfId="111" priority="33" stopIfTrue="1" operator="equal">
      <formula>0</formula>
    </cfRule>
  </conditionalFormatting>
  <conditionalFormatting sqref="T49:V49">
    <cfRule type="cellIs" dxfId="110" priority="32" stopIfTrue="1" operator="equal">
      <formula>0</formula>
    </cfRule>
  </conditionalFormatting>
  <conditionalFormatting sqref="I37">
    <cfRule type="cellIs" dxfId="109" priority="28" stopIfTrue="1" operator="equal">
      <formula>0</formula>
    </cfRule>
  </conditionalFormatting>
  <conditionalFormatting sqref="AB17">
    <cfRule type="cellIs" dxfId="108" priority="16" stopIfTrue="1" operator="lessThan">
      <formula>0</formula>
    </cfRule>
  </conditionalFormatting>
  <conditionalFormatting sqref="AE21:AF25 AE49:AF49 AE28:AF35 AF26 AE46:AF47 AE38:AF42 AE44:AF44">
    <cfRule type="cellIs" dxfId="107" priority="15" stopIfTrue="1" operator="equal">
      <formula>0</formula>
    </cfRule>
  </conditionalFormatting>
  <conditionalFormatting sqref="AE48:AF48">
    <cfRule type="cellIs" dxfId="106" priority="14" stopIfTrue="1" operator="equal">
      <formula>0</formula>
    </cfRule>
  </conditionalFormatting>
  <conditionalFormatting sqref="AE51:AF51">
    <cfRule type="cellIs" dxfId="105" priority="13" stopIfTrue="1" operator="equal">
      <formula>0</formula>
    </cfRule>
  </conditionalFormatting>
  <conditionalFormatting sqref="AE46:AF46">
    <cfRule type="expression" dxfId="104" priority="12" stopIfTrue="1">
      <formula>$AE$46:$AF$46=0</formula>
    </cfRule>
  </conditionalFormatting>
  <conditionalFormatting sqref="AE36:AF36">
    <cfRule type="cellIs" dxfId="103" priority="11" stopIfTrue="1" operator="equal">
      <formula>0</formula>
    </cfRule>
  </conditionalFormatting>
  <conditionalFormatting sqref="AE36:AF36">
    <cfRule type="expression" dxfId="102" priority="10" stopIfTrue="1">
      <formula>$AE$46:$AF$46=0</formula>
    </cfRule>
  </conditionalFormatting>
  <conditionalFormatting sqref="AE50:AF50">
    <cfRule type="cellIs" dxfId="101" priority="9" stopIfTrue="1" operator="equal">
      <formula>0</formula>
    </cfRule>
  </conditionalFormatting>
  <conditionalFormatting sqref="AE26">
    <cfRule type="cellIs" dxfId="100" priority="8" stopIfTrue="1" operator="equal">
      <formula>0</formula>
    </cfRule>
  </conditionalFormatting>
  <conditionalFormatting sqref="AE45:AF45">
    <cfRule type="cellIs" dxfId="99" priority="7" stopIfTrue="1" operator="equal">
      <formula>0</formula>
    </cfRule>
  </conditionalFormatting>
  <conditionalFormatting sqref="AE43:AF43">
    <cfRule type="cellIs" dxfId="98" priority="6" stopIfTrue="1" operator="equal">
      <formula>0</formula>
    </cfRule>
  </conditionalFormatting>
  <conditionalFormatting sqref="Q13">
    <cfRule type="cellIs" dxfId="97" priority="5" stopIfTrue="1" operator="equal">
      <formula>0</formula>
    </cfRule>
  </conditionalFormatting>
  <conditionalFormatting sqref="Q25">
    <cfRule type="cellIs" dxfId="96" priority="4" stopIfTrue="1" operator="equal">
      <formula>0</formula>
    </cfRule>
  </conditionalFormatting>
  <conditionalFormatting sqref="Q37">
    <cfRule type="cellIs" dxfId="95" priority="3" stopIfTrue="1" operator="equal">
      <formula>0</formula>
    </cfRule>
  </conditionalFormatting>
  <conditionalFormatting sqref="Q49">
    <cfRule type="cellIs" dxfId="94" priority="2" stopIfTrue="1" operator="equal">
      <formula>0</formula>
    </cfRule>
  </conditionalFormatting>
  <dataValidations count="5">
    <dataValidation type="date" allowBlank="1" showInputMessage="1" sqref="AE10" xr:uid="{84033197-92B7-4BEE-BD75-F4E64690601E}">
      <formula1>1</formula1>
      <formula2>73050</formula2>
    </dataValidation>
    <dataValidation type="decimal" allowBlank="1" showInputMessage="1" showErrorMessage="1" errorTitle="Invalid Data Type" error="Please enter a number between 0 and 24." sqref="C18:C24 C42:C48 C30:C36 C6:C12" xr:uid="{97F389F3-A572-4AA9-A0C4-025BB8D76C46}">
      <formula1>0</formula1>
      <formula2>24</formula2>
    </dataValidation>
    <dataValidation type="decimal" allowBlank="1" showInputMessage="1" showErrorMessage="1" sqref="AD7" xr:uid="{27B17BAB-9A5E-49A5-AD6F-A774E4912632}">
      <formula1>0</formula1>
      <formula2>2</formula2>
    </dataValidation>
    <dataValidation type="decimal" allowBlank="1" showInputMessage="1" showErrorMessage="1" sqref="AH14 AE27 AB13 AG13" xr:uid="{D4282118-A042-43AA-9C45-C6A05872ED70}">
      <formula1>0</formula1>
      <formula2>300</formula2>
    </dataValidation>
    <dataValidation allowBlank="1" showInputMessage="1" sqref="AB10" xr:uid="{85D36528-B888-4FE8-89AD-67BC2957F649}"/>
  </dataValidations>
  <hyperlinks>
    <hyperlink ref="F55" r:id="rId1" display="http://web.uncg.edu/hrs/PolicyManuals/StaffManual/Section5/" xr:uid="{00000000-0004-0000-0D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5482BCC-8570-4B4A-AD5D-CBD517CCBBB9}">
          <x14:formula1>
            <xm:f>Validation!$B$18:$B$25</xm:f>
          </x14:formula1>
          <xm:sqref>R6:R12 R18:R24 R30:R36 R42:R48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3" tint="0.79998168889431442"/>
    <pageSetUpPr fitToPage="1"/>
  </sheetPr>
  <dimension ref="A2:AR66"/>
  <sheetViews>
    <sheetView showGridLines="0" topLeftCell="A7"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85546875" style="2" customWidth="1"/>
    <col min="30" max="32" width="7.42578125" style="2" customWidth="1"/>
    <col min="33" max="33" width="2.42578125" style="2" customWidth="1"/>
    <col min="34" max="34" width="4.7109375" style="2"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3" width="7.42578125" style="2"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43709</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9" si="0">IF($U$13&gt;0,T6,0)</f>
        <v>0</v>
      </c>
      <c r="AN6" s="59">
        <f t="shared" ref="AN6:AN9" si="1">IF(E6&gt;8,8,E6)</f>
        <v>0</v>
      </c>
      <c r="AO6" s="70"/>
    </row>
    <row r="7" spans="1:42">
      <c r="A7" s="56" t="s">
        <v>28</v>
      </c>
      <c r="B7" s="57">
        <f>IF(WEEKDAY($AB$10)=2,$AB$10,IF(B6&lt;&gt;0,B6+1,0))</f>
        <v>43710</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9" si="2">I7</f>
        <v>0</v>
      </c>
      <c r="AL7" s="59">
        <f t="shared" ref="AL7:AL9" si="3">K7</f>
        <v>0</v>
      </c>
      <c r="AM7" s="59">
        <f t="shared" si="0"/>
        <v>0</v>
      </c>
      <c r="AN7" s="59">
        <f t="shared" si="1"/>
        <v>0</v>
      </c>
      <c r="AO7" s="70"/>
    </row>
    <row r="8" spans="1:42">
      <c r="A8" s="56" t="s">
        <v>29</v>
      </c>
      <c r="B8" s="57">
        <f>IF(WEEKDAY($AB$10)=3,$AB$10,IF(B7&lt;&gt;0,B7+1,0))</f>
        <v>43711</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43712</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43713</v>
      </c>
      <c r="C10" s="58"/>
      <c r="D10" s="102"/>
      <c r="E10" s="102"/>
      <c r="F10" s="102"/>
      <c r="G10" s="102"/>
      <c r="H10" s="192"/>
      <c r="I10" s="113"/>
      <c r="J10" s="105"/>
      <c r="K10" s="102"/>
      <c r="L10" s="103"/>
      <c r="M10" s="102"/>
      <c r="N10" s="102"/>
      <c r="O10" s="102"/>
      <c r="P10" s="102"/>
      <c r="Q10" s="102"/>
      <c r="R10" s="104"/>
      <c r="S10" s="6"/>
      <c r="T10" s="113"/>
      <c r="U10" s="230"/>
      <c r="V10" s="228"/>
      <c r="Y10" s="398" t="str">
        <f>Validation!B13</f>
        <v>October (2019)</v>
      </c>
      <c r="Z10" s="399"/>
      <c r="AA10" s="3"/>
      <c r="AB10" s="400">
        <f>VLOOKUP(Y10,Validation!B4:F15,2,FALSE)</f>
        <v>43709</v>
      </c>
      <c r="AC10" s="401"/>
      <c r="AD10" s="3"/>
      <c r="AE10" s="400">
        <f>VLOOKUP(Y10,Validation!B4:F15,4,FALSE)</f>
        <v>43736</v>
      </c>
      <c r="AF10" s="401"/>
      <c r="AG10" s="3"/>
      <c r="AH10" s="3"/>
      <c r="AI10" s="72"/>
      <c r="AJ10" s="56" t="s">
        <v>31</v>
      </c>
      <c r="AK10" s="59">
        <f>I10</f>
        <v>0</v>
      </c>
      <c r="AL10" s="59">
        <f>K10</f>
        <v>0</v>
      </c>
      <c r="AM10" s="59">
        <f>IF($U$13&gt;0,T10,0)</f>
        <v>0</v>
      </c>
      <c r="AN10" s="59">
        <f>IF(E10&gt;8,8,E10)</f>
        <v>0</v>
      </c>
      <c r="AO10" s="70"/>
    </row>
    <row r="11" spans="1:42" ht="13.5" thickBot="1">
      <c r="A11" s="56" t="s">
        <v>32</v>
      </c>
      <c r="B11" s="57">
        <f>IF(WEEKDAY($AB$10)=6,$AB$10,IF(B10&lt;&gt;0,B10+1,0))</f>
        <v>43714</v>
      </c>
      <c r="C11" s="58"/>
      <c r="D11" s="102"/>
      <c r="E11" s="102"/>
      <c r="F11" s="102"/>
      <c r="G11" s="102"/>
      <c r="H11" s="192"/>
      <c r="I11" s="113"/>
      <c r="J11" s="105"/>
      <c r="K11" s="102"/>
      <c r="L11" s="103"/>
      <c r="M11" s="102"/>
      <c r="N11" s="102"/>
      <c r="O11" s="102"/>
      <c r="P11" s="102"/>
      <c r="Q11" s="102"/>
      <c r="R11" s="104"/>
      <c r="S11" s="6"/>
      <c r="T11" s="113"/>
      <c r="U11" s="230"/>
      <c r="V11" s="228"/>
      <c r="X11" s="3"/>
      <c r="Y11" s="3"/>
      <c r="Z11" s="3"/>
      <c r="AA11" s="3"/>
      <c r="AB11" s="3"/>
      <c r="AC11" s="3"/>
      <c r="AD11" s="3"/>
      <c r="AE11" s="3"/>
      <c r="AF11" s="3"/>
      <c r="AG11" s="3"/>
      <c r="AH11" s="3"/>
      <c r="AI11" s="71"/>
      <c r="AJ11" s="56" t="s">
        <v>32</v>
      </c>
      <c r="AK11" s="59">
        <f>I11</f>
        <v>0</v>
      </c>
      <c r="AL11" s="59">
        <f>K11</f>
        <v>0</v>
      </c>
      <c r="AM11" s="59">
        <f>IF($U$13&gt;0,T11,0)</f>
        <v>0</v>
      </c>
      <c r="AN11" s="59">
        <f>IF(E11&gt;8,8,E11)</f>
        <v>0</v>
      </c>
      <c r="AO11" s="70"/>
      <c r="AP11" s="5"/>
    </row>
    <row r="12" spans="1:42" ht="13.5" thickTop="1">
      <c r="A12" s="56" t="s">
        <v>33</v>
      </c>
      <c r="B12" s="57">
        <f>IF(WEEKDAY($AB$10)=7,$AB$10,IF(B11&lt;&gt;0,B11+1,0))</f>
        <v>43715</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16"/>
      <c r="AI12" s="71"/>
      <c r="AJ12" s="56" t="s">
        <v>33</v>
      </c>
      <c r="AK12" s="59">
        <f>I12</f>
        <v>0</v>
      </c>
      <c r="AL12" s="59">
        <f>K12</f>
        <v>0</v>
      </c>
      <c r="AM12" s="59">
        <f>IF($U$13&gt;0,T12,0)</f>
        <v>0</v>
      </c>
      <c r="AN12" s="59">
        <f>IF(E12&gt;8,8,E12)</f>
        <v>0</v>
      </c>
      <c r="AO12" s="70"/>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September!AB17</f>
        <v>0</v>
      </c>
      <c r="AC13" s="166"/>
      <c r="AD13" s="395" t="s">
        <v>162</v>
      </c>
      <c r="AE13" s="396"/>
      <c r="AF13" s="156">
        <f>September!AF17</f>
        <v>0</v>
      </c>
      <c r="AG13" s="47"/>
      <c r="AH13" s="47"/>
      <c r="AI13" s="71"/>
      <c r="AJ13" s="56" t="s">
        <v>34</v>
      </c>
      <c r="AK13" s="207">
        <f>SUM(AK6:AK12)</f>
        <v>0</v>
      </c>
      <c r="AL13" s="207">
        <f>SUM(AL6:AL12)</f>
        <v>0</v>
      </c>
      <c r="AM13" s="207">
        <f>SUM(AM6:AM12)</f>
        <v>0</v>
      </c>
      <c r="AN13" s="207">
        <f>SUM(AN6:AN12)</f>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3"/>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43716</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49"/>
      <c r="AI18" s="75"/>
      <c r="AJ18" s="56" t="s">
        <v>27</v>
      </c>
      <c r="AK18" s="59">
        <f t="shared" ref="AK18:AK24" si="5">I18</f>
        <v>0</v>
      </c>
      <c r="AL18" s="59">
        <f t="shared" ref="AL18:AL24" si="6">K18</f>
        <v>0</v>
      </c>
      <c r="AM18" s="59">
        <f t="shared" ref="AM18:AM24" si="7">IF($U$13&gt;0,T18,0)</f>
        <v>0</v>
      </c>
      <c r="AN18" s="59">
        <f t="shared" ref="AN18:AN24" si="8">IF(E18&gt;8,8,E18)</f>
        <v>0</v>
      </c>
      <c r="AO18" s="70"/>
    </row>
    <row r="19" spans="1:41" ht="13.5" thickTop="1">
      <c r="A19" s="53" t="s">
        <v>28</v>
      </c>
      <c r="B19" s="63">
        <f t="shared" ref="B19:B24" si="9">IF(B18&lt;&gt;0,IF(SUM(B18+1)&gt;$AE$10,0, SUM(B18+1)),0)</f>
        <v>43717</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3"/>
      <c r="AI19" s="71"/>
      <c r="AJ19" s="56" t="s">
        <v>28</v>
      </c>
      <c r="AK19" s="59">
        <f t="shared" si="5"/>
        <v>0</v>
      </c>
      <c r="AL19" s="59">
        <f t="shared" si="6"/>
        <v>0</v>
      </c>
      <c r="AM19" s="59">
        <f t="shared" si="7"/>
        <v>0</v>
      </c>
      <c r="AN19" s="59">
        <f t="shared" si="8"/>
        <v>0</v>
      </c>
      <c r="AO19" s="70"/>
    </row>
    <row r="20" spans="1:41">
      <c r="A20" s="53" t="s">
        <v>29</v>
      </c>
      <c r="B20" s="63">
        <f t="shared" si="9"/>
        <v>43718</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7"/>
      <c r="AI20" s="71"/>
      <c r="AJ20" s="56" t="s">
        <v>29</v>
      </c>
      <c r="AK20" s="59">
        <f t="shared" si="5"/>
        <v>0</v>
      </c>
      <c r="AL20" s="59">
        <f t="shared" si="6"/>
        <v>0</v>
      </c>
      <c r="AM20" s="59">
        <f t="shared" si="7"/>
        <v>0</v>
      </c>
      <c r="AN20" s="59">
        <f t="shared" si="8"/>
        <v>0</v>
      </c>
      <c r="AO20" s="70"/>
    </row>
    <row r="21" spans="1:41">
      <c r="A21" s="53" t="s">
        <v>30</v>
      </c>
      <c r="B21" s="63">
        <f t="shared" si="9"/>
        <v>43719</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3"/>
      <c r="AI21" s="71"/>
      <c r="AJ21" s="56" t="s">
        <v>30</v>
      </c>
      <c r="AK21" s="59">
        <f t="shared" si="5"/>
        <v>0</v>
      </c>
      <c r="AL21" s="59">
        <f t="shared" si="6"/>
        <v>0</v>
      </c>
      <c r="AM21" s="59">
        <f t="shared" si="7"/>
        <v>0</v>
      </c>
      <c r="AN21" s="59">
        <f t="shared" si="8"/>
        <v>0</v>
      </c>
      <c r="AO21" s="70"/>
    </row>
    <row r="22" spans="1:41">
      <c r="A22" s="53" t="s">
        <v>31</v>
      </c>
      <c r="B22" s="63">
        <f t="shared" si="9"/>
        <v>43720</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5"/>
        <v>0</v>
      </c>
      <c r="AL22" s="59">
        <f t="shared" si="6"/>
        <v>0</v>
      </c>
      <c r="AM22" s="59">
        <f t="shared" si="7"/>
        <v>0</v>
      </c>
      <c r="AN22" s="59">
        <f t="shared" si="8"/>
        <v>0</v>
      </c>
      <c r="AO22" s="70"/>
    </row>
    <row r="23" spans="1:41" ht="13.5" thickBot="1">
      <c r="A23" s="53" t="s">
        <v>32</v>
      </c>
      <c r="B23" s="63">
        <f t="shared" si="9"/>
        <v>43721</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5"/>
        <v>0</v>
      </c>
      <c r="AL23" s="59">
        <f t="shared" si="6"/>
        <v>0</v>
      </c>
      <c r="AM23" s="59">
        <f t="shared" si="7"/>
        <v>0</v>
      </c>
      <c r="AN23" s="59">
        <f t="shared" si="8"/>
        <v>0</v>
      </c>
      <c r="AO23" s="70"/>
    </row>
    <row r="24" spans="1:41" ht="13.5" thickTop="1">
      <c r="A24" s="53" t="s">
        <v>33</v>
      </c>
      <c r="B24" s="63">
        <f t="shared" si="9"/>
        <v>43722</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IF(SUM(C49,D49,E49)&lt;=40,AK50+AN50,AN50)+
IF(SUM(C61,D61,E61)&lt;=40,AK62+AN62,AN62)</f>
        <v>0</v>
      </c>
      <c r="AF24" s="39">
        <f>AE24</f>
        <v>0</v>
      </c>
      <c r="AG24" s="3"/>
      <c r="AH24" s="3"/>
      <c r="AI24" s="71"/>
      <c r="AJ24" s="56" t="s">
        <v>33</v>
      </c>
      <c r="AK24" s="59">
        <f t="shared" si="5"/>
        <v>0</v>
      </c>
      <c r="AL24" s="59">
        <f t="shared" si="6"/>
        <v>0</v>
      </c>
      <c r="AM24" s="59">
        <f t="shared" si="7"/>
        <v>0</v>
      </c>
      <c r="AN24" s="59">
        <f t="shared" si="8"/>
        <v>0</v>
      </c>
      <c r="AO24" s="70"/>
    </row>
    <row r="25" spans="1:41">
      <c r="A25" s="62" t="s">
        <v>34</v>
      </c>
      <c r="B25" s="52"/>
      <c r="C25" s="61">
        <f>SUMIF($B18:$B24,"&lt;&gt;0",C18:C24)</f>
        <v>0</v>
      </c>
      <c r="D25" s="61">
        <f t="shared" ref="D25:Q25" si="10">SUMIF($B18:$B24,"&lt;&gt;0",D18:D24)</f>
        <v>0</v>
      </c>
      <c r="E25" s="61">
        <f t="shared" si="10"/>
        <v>0</v>
      </c>
      <c r="F25" s="61">
        <f t="shared" si="10"/>
        <v>0</v>
      </c>
      <c r="G25" s="61">
        <f t="shared" si="10"/>
        <v>0</v>
      </c>
      <c r="H25" s="61">
        <f t="shared" si="10"/>
        <v>0</v>
      </c>
      <c r="I25" s="101">
        <f t="shared" si="10"/>
        <v>0</v>
      </c>
      <c r="J25" s="101">
        <f t="shared" si="10"/>
        <v>0</v>
      </c>
      <c r="K25" s="61">
        <f t="shared" si="10"/>
        <v>0</v>
      </c>
      <c r="L25" s="61">
        <f t="shared" si="10"/>
        <v>0</v>
      </c>
      <c r="M25" s="61">
        <f t="shared" si="10"/>
        <v>0</v>
      </c>
      <c r="N25" s="61">
        <f t="shared" si="10"/>
        <v>0</v>
      </c>
      <c r="O25" s="61">
        <f t="shared" si="10"/>
        <v>0</v>
      </c>
      <c r="P25" s="61">
        <f t="shared" si="10"/>
        <v>0</v>
      </c>
      <c r="Q25" s="61">
        <f t="shared" si="10"/>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IF($C$49+$D$49+$E$49&gt;40,(AK50)*1.5,0)+
IF($C$61+$D$61+$E$61&gt;40,(AK62)*1.5,0)</f>
        <v>0</v>
      </c>
      <c r="AF25" s="39">
        <f>IF(AE25&gt;0,AE25/1.5,0)</f>
        <v>0</v>
      </c>
      <c r="AG25" s="3"/>
      <c r="AH25" s="3"/>
      <c r="AI25" s="71"/>
      <c r="AJ25" s="56" t="s">
        <v>34</v>
      </c>
      <c r="AK25" s="207">
        <f>SUM(AK18:AK24)</f>
        <v>0</v>
      </c>
      <c r="AL25" s="207">
        <f t="shared" ref="AL25:AN25" si="11">SUM(AL18:AL24)</f>
        <v>0</v>
      </c>
      <c r="AM25" s="207">
        <f t="shared" si="11"/>
        <v>0</v>
      </c>
      <c r="AN25" s="207">
        <f t="shared" si="11"/>
        <v>0</v>
      </c>
      <c r="AO25" s="70"/>
    </row>
    <row r="26" spans="1:41">
      <c r="S26" s="3"/>
      <c r="T26" s="1"/>
      <c r="U26" s="1"/>
      <c r="V26" s="1"/>
      <c r="W26" s="1"/>
      <c r="X26" s="3"/>
      <c r="Y26" s="41" t="s">
        <v>57</v>
      </c>
      <c r="Z26" s="355" t="s">
        <v>53</v>
      </c>
      <c r="AA26" s="356"/>
      <c r="AB26" s="356"/>
      <c r="AC26" s="357"/>
      <c r="AD26" s="89" t="s">
        <v>183</v>
      </c>
      <c r="AE26" s="232">
        <f>AL13+AL25+AL37+AL50+AL62</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43723</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 t="shared" ref="AK30:AK36" si="12">I30</f>
        <v>0</v>
      </c>
      <c r="AL30" s="59">
        <f t="shared" ref="AL30:AL36" si="13">K30</f>
        <v>0</v>
      </c>
      <c r="AM30" s="59">
        <f t="shared" ref="AM30:AM36" si="14">IF($U$13&gt;0,T30,0)</f>
        <v>0</v>
      </c>
      <c r="AN30" s="59">
        <f t="shared" ref="AN30:AN36" si="15">IF(E30&gt;8,8,E30)</f>
        <v>0</v>
      </c>
      <c r="AO30" s="70"/>
    </row>
    <row r="31" spans="1:41">
      <c r="A31" s="53" t="s">
        <v>28</v>
      </c>
      <c r="B31" s="63">
        <f t="shared" ref="B31:B36" si="16">IF(B30&lt;&gt;0,IF(SUM(B30+1)&gt;$AE$10,0, SUM(B30+1)),0)</f>
        <v>43724</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si="12"/>
        <v>0</v>
      </c>
      <c r="AL31" s="59">
        <f t="shared" si="13"/>
        <v>0</v>
      </c>
      <c r="AM31" s="59">
        <f t="shared" si="14"/>
        <v>0</v>
      </c>
      <c r="AN31" s="59">
        <f t="shared" si="15"/>
        <v>0</v>
      </c>
      <c r="AO31" s="70"/>
    </row>
    <row r="32" spans="1:41">
      <c r="A32" s="53" t="s">
        <v>29</v>
      </c>
      <c r="B32" s="63">
        <f t="shared" si="16"/>
        <v>43725</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2"/>
        <v>0</v>
      </c>
      <c r="AL32" s="59">
        <f t="shared" si="13"/>
        <v>0</v>
      </c>
      <c r="AM32" s="59">
        <f t="shared" si="14"/>
        <v>0</v>
      </c>
      <c r="AN32" s="59">
        <f t="shared" si="15"/>
        <v>0</v>
      </c>
      <c r="AO32" s="70"/>
    </row>
    <row r="33" spans="1:44" ht="13.5" thickBot="1">
      <c r="A33" s="53" t="s">
        <v>30</v>
      </c>
      <c r="B33" s="63">
        <f t="shared" si="16"/>
        <v>43726</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2"/>
        <v>0</v>
      </c>
      <c r="AL33" s="59">
        <f t="shared" si="13"/>
        <v>0</v>
      </c>
      <c r="AM33" s="59">
        <f t="shared" si="14"/>
        <v>0</v>
      </c>
      <c r="AN33" s="59">
        <f t="shared" si="15"/>
        <v>0</v>
      </c>
      <c r="AO33" s="70"/>
    </row>
    <row r="34" spans="1:44" ht="13.5" thickTop="1">
      <c r="A34" s="53" t="s">
        <v>31</v>
      </c>
      <c r="B34" s="63">
        <f t="shared" si="16"/>
        <v>43727</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2"/>
        <v>0</v>
      </c>
      <c r="AL34" s="59">
        <f t="shared" si="13"/>
        <v>0</v>
      </c>
      <c r="AM34" s="59">
        <f t="shared" si="14"/>
        <v>0</v>
      </c>
      <c r="AN34" s="59">
        <f t="shared" si="15"/>
        <v>0</v>
      </c>
      <c r="AO34" s="70"/>
    </row>
    <row r="35" spans="1:44" ht="13.5" thickBot="1">
      <c r="A35" s="53" t="s">
        <v>32</v>
      </c>
      <c r="B35" s="63">
        <f t="shared" si="16"/>
        <v>43728</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2"/>
        <v>0</v>
      </c>
      <c r="AL35" s="59">
        <f t="shared" si="13"/>
        <v>0</v>
      </c>
      <c r="AM35" s="59">
        <f t="shared" si="14"/>
        <v>0</v>
      </c>
      <c r="AN35" s="59">
        <f t="shared" si="15"/>
        <v>0</v>
      </c>
      <c r="AO35" s="70"/>
    </row>
    <row r="36" spans="1:44" ht="14.25" thickTop="1" thickBot="1">
      <c r="A36" s="53" t="s">
        <v>33</v>
      </c>
      <c r="B36" s="63">
        <f t="shared" si="16"/>
        <v>43729</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2"/>
        <v>0</v>
      </c>
      <c r="AL36" s="59">
        <f t="shared" si="13"/>
        <v>0</v>
      </c>
      <c r="AM36" s="59">
        <f t="shared" si="14"/>
        <v>0</v>
      </c>
      <c r="AN36" s="59">
        <f t="shared" si="15"/>
        <v>0</v>
      </c>
      <c r="AO36" s="70"/>
    </row>
    <row r="37" spans="1:44" ht="14.25" thickTop="1" thickBot="1">
      <c r="A37" s="62" t="s">
        <v>34</v>
      </c>
      <c r="B37" s="52"/>
      <c r="C37" s="61">
        <f>SUMIF($B30:$B36,"&lt;&gt;0",C30:C36)</f>
        <v>0</v>
      </c>
      <c r="D37" s="61">
        <f t="shared" ref="D37:Q37" si="17">SUMIF($B30:$B36,"&lt;&gt;0",D30:D36)</f>
        <v>0</v>
      </c>
      <c r="E37" s="61">
        <f t="shared" si="17"/>
        <v>0</v>
      </c>
      <c r="F37" s="61">
        <f t="shared" si="17"/>
        <v>0</v>
      </c>
      <c r="G37" s="61">
        <f t="shared" si="17"/>
        <v>0</v>
      </c>
      <c r="H37" s="61">
        <f t="shared" si="17"/>
        <v>0</v>
      </c>
      <c r="I37" s="101">
        <f t="shared" si="17"/>
        <v>0</v>
      </c>
      <c r="J37" s="101">
        <f t="shared" si="17"/>
        <v>0</v>
      </c>
      <c r="K37" s="61">
        <f t="shared" si="17"/>
        <v>0</v>
      </c>
      <c r="L37" s="61">
        <f t="shared" si="17"/>
        <v>0</v>
      </c>
      <c r="M37" s="61">
        <f t="shared" si="17"/>
        <v>0</v>
      </c>
      <c r="N37" s="61">
        <f t="shared" si="17"/>
        <v>0</v>
      </c>
      <c r="O37" s="61">
        <f t="shared" si="17"/>
        <v>0</v>
      </c>
      <c r="P37" s="61">
        <f t="shared" si="17"/>
        <v>0</v>
      </c>
      <c r="Q37" s="61">
        <f t="shared" si="17"/>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8">SUM(AL30:AL36)</f>
        <v>0</v>
      </c>
      <c r="AM37" s="207">
        <f t="shared" si="18"/>
        <v>0</v>
      </c>
      <c r="AN37" s="207">
        <f t="shared" si="18"/>
        <v>0</v>
      </c>
      <c r="AO37" s="70"/>
      <c r="AP37" s="3"/>
      <c r="AQ37" s="3"/>
      <c r="AR37" s="3"/>
    </row>
    <row r="38" spans="1:44"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44" si="19">AE38</f>
        <v>0</v>
      </c>
      <c r="AI38" s="71"/>
      <c r="AJ38" s="70"/>
      <c r="AK38" s="70"/>
      <c r="AL38" s="70"/>
      <c r="AM38" s="70"/>
      <c r="AN38" s="70"/>
      <c r="AO38" s="70"/>
    </row>
    <row r="39" spans="1:44"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19"/>
        <v>0</v>
      </c>
      <c r="AI39" s="71"/>
      <c r="AJ39" s="70"/>
      <c r="AK39" s="68"/>
      <c r="AL39" s="68"/>
      <c r="AM39" s="68"/>
      <c r="AN39" s="70"/>
      <c r="AO39" s="70"/>
    </row>
    <row r="40" spans="1:44"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19"/>
        <v>0</v>
      </c>
      <c r="AI40" s="71"/>
      <c r="AJ40" s="54" t="s">
        <v>22</v>
      </c>
      <c r="AK40" s="330" t="s">
        <v>78</v>
      </c>
      <c r="AL40" s="331"/>
      <c r="AM40" s="331"/>
      <c r="AN40" s="332"/>
      <c r="AO40" s="70"/>
    </row>
    <row r="41" spans="1:44"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19"/>
        <v>0</v>
      </c>
      <c r="AI41" s="71"/>
      <c r="AJ41" s="54" t="s">
        <v>25</v>
      </c>
      <c r="AK41" s="54" t="s">
        <v>79</v>
      </c>
      <c r="AL41" s="54" t="s">
        <v>80</v>
      </c>
      <c r="AM41" s="54" t="s">
        <v>85</v>
      </c>
      <c r="AN41" s="54" t="s">
        <v>89</v>
      </c>
      <c r="AO41" s="70"/>
    </row>
    <row r="42" spans="1:44" s="3" customFormat="1">
      <c r="A42" s="53" t="s">
        <v>27</v>
      </c>
      <c r="B42" s="63">
        <f>IF(B36&lt;&gt;0,IF(SUM(B36+1)&gt;$AE$10,0, SUM(B36+1)),0)</f>
        <v>43730</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19"/>
        <v>0</v>
      </c>
      <c r="AI42" s="71"/>
      <c r="AJ42" s="56" t="s">
        <v>27</v>
      </c>
      <c r="AK42" s="59">
        <f t="shared" ref="AK42" si="20">I42</f>
        <v>0</v>
      </c>
      <c r="AL42" s="59">
        <f t="shared" ref="AL42" si="21">K42</f>
        <v>0</v>
      </c>
      <c r="AM42" s="59">
        <f t="shared" ref="AM42" si="22">IF($U$13&gt;0,T42,0)</f>
        <v>0</v>
      </c>
      <c r="AN42" s="59">
        <f t="shared" ref="AN42" si="23">IF(E42&gt;8,8,E42)</f>
        <v>0</v>
      </c>
      <c r="AO42" s="70"/>
    </row>
    <row r="43" spans="1:44" s="3" customFormat="1">
      <c r="A43" s="53" t="s">
        <v>28</v>
      </c>
      <c r="B43" s="63">
        <f t="shared" ref="B43:B48" si="24">IF(B42&lt;&gt;0,IF(SUM(B42+1)&gt;$AE$10,0, SUM(B42+1)),0)</f>
        <v>43731</v>
      </c>
      <c r="C43" s="58"/>
      <c r="D43" s="102"/>
      <c r="E43" s="102"/>
      <c r="F43" s="102"/>
      <c r="G43" s="102"/>
      <c r="H43" s="102"/>
      <c r="I43" s="193"/>
      <c r="J43" s="105"/>
      <c r="K43" s="102"/>
      <c r="L43" s="102"/>
      <c r="M43" s="102"/>
      <c r="N43" s="102"/>
      <c r="O43" s="102"/>
      <c r="P43" s="102"/>
      <c r="Q43" s="102"/>
      <c r="R43" s="104"/>
      <c r="T43" s="113"/>
      <c r="U43" s="230"/>
      <c r="V43" s="228"/>
      <c r="W43" s="2"/>
      <c r="Y43" s="40">
        <v>194</v>
      </c>
      <c r="Z43" s="273" t="s">
        <v>231</v>
      </c>
      <c r="AA43" s="271"/>
      <c r="AB43" s="271"/>
      <c r="AC43" s="272"/>
      <c r="AD43" s="15" t="s">
        <v>230</v>
      </c>
      <c r="AE43" s="14">
        <f>SUMIFS(Q:Q,R:R,"SALB",B:B,"&lt;&gt;0")</f>
        <v>0</v>
      </c>
      <c r="AF43" s="39">
        <f t="shared" si="19"/>
        <v>0</v>
      </c>
      <c r="AI43" s="71"/>
      <c r="AJ43" s="56"/>
      <c r="AK43" s="59"/>
      <c r="AL43" s="59"/>
      <c r="AM43" s="59"/>
      <c r="AN43" s="59"/>
      <c r="AO43" s="70"/>
    </row>
    <row r="44" spans="1:44" s="3" customFormat="1">
      <c r="A44" s="53" t="s">
        <v>29</v>
      </c>
      <c r="B44" s="63">
        <f t="shared" si="24"/>
        <v>43732</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19"/>
        <v>0</v>
      </c>
      <c r="AI44" s="71"/>
      <c r="AJ44" s="56" t="s">
        <v>28</v>
      </c>
      <c r="AK44" s="59">
        <f t="shared" ref="AK44:AK49" si="25">I43</f>
        <v>0</v>
      </c>
      <c r="AL44" s="59">
        <f t="shared" ref="AL44:AL49" si="26">K43</f>
        <v>0</v>
      </c>
      <c r="AM44" s="59">
        <f t="shared" ref="AM44:AM49" si="27">IF($U$13&gt;0,T43,0)</f>
        <v>0</v>
      </c>
      <c r="AN44" s="59">
        <f t="shared" ref="AN44:AN49" si="28">IF(E43&gt;8,8,E43)</f>
        <v>0</v>
      </c>
      <c r="AO44" s="70"/>
    </row>
    <row r="45" spans="1:44" s="3" customFormat="1">
      <c r="A45" s="53" t="s">
        <v>30</v>
      </c>
      <c r="B45" s="63">
        <f t="shared" si="24"/>
        <v>43733</v>
      </c>
      <c r="C45" s="58"/>
      <c r="D45" s="102"/>
      <c r="E45" s="102"/>
      <c r="F45" s="102"/>
      <c r="G45" s="102"/>
      <c r="H45" s="102"/>
      <c r="I45" s="193"/>
      <c r="J45" s="105"/>
      <c r="K45" s="102"/>
      <c r="L45" s="102"/>
      <c r="M45" s="102"/>
      <c r="N45" s="102"/>
      <c r="O45" s="102"/>
      <c r="P45" s="102"/>
      <c r="Q45" s="102"/>
      <c r="R45" s="104"/>
      <c r="T45" s="113"/>
      <c r="U45" s="230"/>
      <c r="V45" s="228"/>
      <c r="Y45" s="173">
        <v>197</v>
      </c>
      <c r="Z45" s="238" t="s">
        <v>223</v>
      </c>
      <c r="AA45" s="239"/>
      <c r="AB45" s="239"/>
      <c r="AC45" s="240"/>
      <c r="AD45" s="174" t="s">
        <v>221</v>
      </c>
      <c r="AE45" s="175">
        <f>SUMIFS(Q:Q,R:R,"DR",B:B,"&lt;&gt;0")</f>
        <v>0</v>
      </c>
      <c r="AF45" s="176">
        <f t="shared" ref="AF45:AF50" si="29">AE45</f>
        <v>0</v>
      </c>
      <c r="AI45" s="71"/>
      <c r="AJ45" s="56" t="s">
        <v>29</v>
      </c>
      <c r="AK45" s="59">
        <f t="shared" si="25"/>
        <v>0</v>
      </c>
      <c r="AL45" s="59">
        <f t="shared" si="26"/>
        <v>0</v>
      </c>
      <c r="AM45" s="59">
        <f t="shared" si="27"/>
        <v>0</v>
      </c>
      <c r="AN45" s="59">
        <f t="shared" si="28"/>
        <v>0</v>
      </c>
      <c r="AO45" s="70"/>
    </row>
    <row r="46" spans="1:44" s="3" customFormat="1" ht="13.5" thickBot="1">
      <c r="A46" s="53" t="s">
        <v>31</v>
      </c>
      <c r="B46" s="63">
        <f t="shared" si="24"/>
        <v>43734</v>
      </c>
      <c r="C46" s="58"/>
      <c r="D46" s="102"/>
      <c r="E46" s="102"/>
      <c r="F46" s="102"/>
      <c r="G46" s="102"/>
      <c r="H46" s="102"/>
      <c r="I46" s="193"/>
      <c r="J46" s="105"/>
      <c r="K46" s="102"/>
      <c r="L46" s="102"/>
      <c r="M46" s="102"/>
      <c r="N46" s="102"/>
      <c r="O46" s="102"/>
      <c r="P46" s="102"/>
      <c r="Q46" s="102"/>
      <c r="R46" s="104"/>
      <c r="T46" s="113"/>
      <c r="U46" s="230"/>
      <c r="V46" s="228"/>
      <c r="Y46" s="180"/>
      <c r="Z46" s="223" t="s">
        <v>98</v>
      </c>
      <c r="AA46" s="224"/>
      <c r="AB46" s="224"/>
      <c r="AC46" s="225"/>
      <c r="AD46" s="157" t="s">
        <v>97</v>
      </c>
      <c r="AE46" s="181">
        <f>SUMIFS(Q:Q,R:R,"CL",B:B,"&lt;&gt;0")</f>
        <v>0</v>
      </c>
      <c r="AF46" s="182">
        <f t="shared" si="29"/>
        <v>0</v>
      </c>
      <c r="AI46" s="71"/>
      <c r="AJ46" s="56" t="s">
        <v>30</v>
      </c>
      <c r="AK46" s="59">
        <f t="shared" si="25"/>
        <v>0</v>
      </c>
      <c r="AL46" s="59">
        <f t="shared" si="26"/>
        <v>0</v>
      </c>
      <c r="AM46" s="59">
        <f t="shared" si="27"/>
        <v>0</v>
      </c>
      <c r="AN46" s="59">
        <f t="shared" si="28"/>
        <v>0</v>
      </c>
      <c r="AO46" s="70"/>
    </row>
    <row r="47" spans="1:44" s="3" customFormat="1" ht="13.5" thickTop="1">
      <c r="A47" s="53" t="s">
        <v>32</v>
      </c>
      <c r="B47" s="63">
        <f t="shared" si="24"/>
        <v>43735</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9"/>
        <v>0</v>
      </c>
      <c r="AI47" s="71"/>
      <c r="AJ47" s="56" t="s">
        <v>31</v>
      </c>
      <c r="AK47" s="59">
        <f t="shared" si="25"/>
        <v>0</v>
      </c>
      <c r="AL47" s="59">
        <f t="shared" si="26"/>
        <v>0</v>
      </c>
      <c r="AM47" s="59">
        <f t="shared" si="27"/>
        <v>0</v>
      </c>
      <c r="AN47" s="59">
        <f t="shared" si="28"/>
        <v>0</v>
      </c>
      <c r="AO47" s="70"/>
    </row>
    <row r="48" spans="1:44" s="3" customFormat="1" ht="13.5" thickBot="1">
      <c r="A48" s="53" t="s">
        <v>33</v>
      </c>
      <c r="B48" s="63">
        <f t="shared" si="24"/>
        <v>43736</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9"/>
        <v>0</v>
      </c>
      <c r="AI48" s="71"/>
      <c r="AJ48" s="56" t="s">
        <v>32</v>
      </c>
      <c r="AK48" s="59">
        <f t="shared" si="25"/>
        <v>0</v>
      </c>
      <c r="AL48" s="59">
        <f t="shared" si="26"/>
        <v>0</v>
      </c>
      <c r="AM48" s="59">
        <f t="shared" si="27"/>
        <v>0</v>
      </c>
      <c r="AN48" s="59">
        <f t="shared" si="28"/>
        <v>0</v>
      </c>
      <c r="AO48" s="70"/>
    </row>
    <row r="49" spans="1:44" s="3" customFormat="1" ht="13.5" thickTop="1">
      <c r="A49" s="62" t="s">
        <v>34</v>
      </c>
      <c r="B49" s="52"/>
      <c r="C49" s="61">
        <f>SUMIF($B42:$B48,"&lt;&gt;0",C42:C48)</f>
        <v>0</v>
      </c>
      <c r="D49" s="61">
        <f t="shared" ref="D49:Q49" si="30">SUMIF($B42:$B48,"&lt;&gt;0",D42:D48)</f>
        <v>0</v>
      </c>
      <c r="E49" s="61">
        <f t="shared" si="30"/>
        <v>0</v>
      </c>
      <c r="F49" s="61">
        <f t="shared" si="30"/>
        <v>0</v>
      </c>
      <c r="G49" s="61">
        <f t="shared" si="30"/>
        <v>0</v>
      </c>
      <c r="H49" s="61">
        <f t="shared" si="30"/>
        <v>0</v>
      </c>
      <c r="I49" s="101">
        <f t="shared" si="30"/>
        <v>0</v>
      </c>
      <c r="J49" s="101">
        <f t="shared" si="30"/>
        <v>0</v>
      </c>
      <c r="K49" s="61">
        <f t="shared" si="30"/>
        <v>0</v>
      </c>
      <c r="L49" s="61">
        <f t="shared" si="30"/>
        <v>0</v>
      </c>
      <c r="M49" s="61">
        <f t="shared" si="30"/>
        <v>0</v>
      </c>
      <c r="N49" s="61">
        <f t="shared" si="30"/>
        <v>0</v>
      </c>
      <c r="O49" s="61">
        <f t="shared" si="30"/>
        <v>0</v>
      </c>
      <c r="P49" s="61">
        <f t="shared" si="30"/>
        <v>0</v>
      </c>
      <c r="Q49" s="61">
        <f t="shared" si="30"/>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9"/>
        <v>0</v>
      </c>
      <c r="AI49" s="71"/>
      <c r="AJ49" s="56" t="s">
        <v>33</v>
      </c>
      <c r="AK49" s="59">
        <f t="shared" si="25"/>
        <v>0</v>
      </c>
      <c r="AL49" s="59">
        <f t="shared" si="26"/>
        <v>0</v>
      </c>
      <c r="AM49" s="59">
        <f t="shared" si="27"/>
        <v>0</v>
      </c>
      <c r="AN49" s="59">
        <f t="shared" si="28"/>
        <v>0</v>
      </c>
      <c r="AO49" s="70"/>
    </row>
    <row r="50" spans="1:44"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9"/>
        <v>0</v>
      </c>
      <c r="AI50" s="71"/>
      <c r="AJ50" s="56" t="s">
        <v>34</v>
      </c>
      <c r="AK50" s="207">
        <f>SUM(AK42:AK49)</f>
        <v>0</v>
      </c>
      <c r="AL50" s="207">
        <f>SUM(AL42:AL49)</f>
        <v>0</v>
      </c>
      <c r="AM50" s="207">
        <f>SUM(AM42:AM49)</f>
        <v>0</v>
      </c>
      <c r="AN50" s="207">
        <f>SUM(AN42:AN49)</f>
        <v>0</v>
      </c>
      <c r="AO50" s="70"/>
    </row>
    <row r="51" spans="1:44" s="3" customFormat="1" ht="13.5" customHeight="1" thickTop="1" thickBot="1">
      <c r="A51" s="171"/>
      <c r="B51" s="171"/>
      <c r="C51" s="338" t="s">
        <v>229</v>
      </c>
      <c r="D51" s="338"/>
      <c r="E51" s="338"/>
      <c r="F51" s="338"/>
      <c r="G51" s="338"/>
      <c r="H51" s="338"/>
      <c r="I51" s="338"/>
      <c r="J51" s="338"/>
      <c r="K51" s="338"/>
      <c r="L51" s="338"/>
      <c r="M51" s="338"/>
      <c r="N51" s="340"/>
      <c r="O51" s="171"/>
      <c r="P51" s="171"/>
      <c r="Q51" s="171"/>
      <c r="R51" s="171"/>
      <c r="S51" s="171"/>
      <c r="T51" s="171"/>
      <c r="U51" s="171"/>
      <c r="V51" s="171"/>
      <c r="Y51" s="17"/>
      <c r="Z51" s="354"/>
      <c r="AA51" s="354"/>
      <c r="AB51" s="4" t="s">
        <v>54</v>
      </c>
      <c r="AC51" s="4"/>
      <c r="AD51" s="4"/>
      <c r="AE51" s="183">
        <f>SUM(AE21:AE50)</f>
        <v>0</v>
      </c>
      <c r="AF51" s="85">
        <f>SUM(AF21:AF50)</f>
        <v>0</v>
      </c>
      <c r="AI51" s="71"/>
      <c r="AJ51" s="70"/>
      <c r="AK51" s="70"/>
      <c r="AL51" s="70"/>
      <c r="AM51" s="70"/>
      <c r="AN51" s="70"/>
      <c r="AO51" s="70"/>
      <c r="AQ51" s="2"/>
      <c r="AR51" s="2"/>
    </row>
    <row r="52" spans="1:44" ht="13.5" customHeight="1" thickTop="1">
      <c r="A52" s="208"/>
      <c r="B52" s="208"/>
      <c r="C52" s="338"/>
      <c r="D52" s="338"/>
      <c r="E52" s="338"/>
      <c r="F52" s="338"/>
      <c r="G52" s="338"/>
      <c r="H52" s="338"/>
      <c r="I52" s="338"/>
      <c r="J52" s="338"/>
      <c r="K52" s="338"/>
      <c r="L52" s="338"/>
      <c r="M52" s="338"/>
      <c r="N52" s="341"/>
      <c r="O52" s="211"/>
      <c r="P52" s="211"/>
      <c r="Q52" s="211"/>
      <c r="R52" s="211"/>
      <c r="S52" s="171"/>
      <c r="T52" s="211"/>
      <c r="U52" s="211"/>
      <c r="V52" s="211"/>
      <c r="W52" s="3"/>
      <c r="X52" s="3"/>
      <c r="Y52" s="50" t="s">
        <v>44</v>
      </c>
      <c r="Z52" s="18"/>
      <c r="AA52" s="3"/>
      <c r="AB52" s="1" t="s">
        <v>56</v>
      </c>
      <c r="AC52" s="3"/>
      <c r="AD52" s="3"/>
      <c r="AE52" s="3"/>
      <c r="AF52" s="3"/>
      <c r="AG52" s="3"/>
      <c r="AH52" s="3"/>
      <c r="AI52" s="71"/>
      <c r="AJ52" s="70"/>
      <c r="AK52" s="70"/>
      <c r="AL52" s="70"/>
      <c r="AM52" s="70"/>
      <c r="AN52" s="70"/>
      <c r="AO52" s="70"/>
    </row>
    <row r="53" spans="1:44" ht="12.75" customHeight="1" thickBot="1">
      <c r="A53" s="206"/>
      <c r="B53" s="162"/>
      <c r="C53" s="209"/>
      <c r="D53" s="209"/>
      <c r="E53" s="209"/>
      <c r="F53" s="209"/>
      <c r="G53" s="209"/>
      <c r="H53" s="209"/>
      <c r="I53" s="209"/>
      <c r="J53" s="209"/>
      <c r="K53" s="209"/>
      <c r="L53" s="209"/>
      <c r="M53" s="209"/>
      <c r="N53" s="209"/>
      <c r="O53" s="209"/>
      <c r="P53" s="209"/>
      <c r="Q53" s="209"/>
      <c r="R53" s="210"/>
      <c r="S53" s="171"/>
      <c r="T53" s="209"/>
      <c r="U53" s="209"/>
      <c r="V53" s="209"/>
      <c r="W53" s="3"/>
      <c r="X53" s="3"/>
      <c r="Y53" s="3"/>
      <c r="Z53" s="3"/>
      <c r="AA53" s="3"/>
      <c r="AB53" s="3"/>
      <c r="AC53" s="3"/>
      <c r="AD53" s="3"/>
      <c r="AE53" s="3"/>
      <c r="AF53" s="3"/>
      <c r="AG53" s="3"/>
      <c r="AH53" s="3"/>
      <c r="AI53" s="71"/>
      <c r="AJ53" s="54" t="s">
        <v>22</v>
      </c>
      <c r="AK53" s="330" t="s">
        <v>78</v>
      </c>
      <c r="AL53" s="331"/>
      <c r="AM53" s="331"/>
      <c r="AN53" s="332"/>
      <c r="AO53" s="70"/>
    </row>
    <row r="54" spans="1:44" ht="13.5" thickTop="1">
      <c r="A54" s="46"/>
      <c r="B54" s="162"/>
      <c r="C54" s="209"/>
      <c r="D54" s="209"/>
      <c r="E54" s="209"/>
      <c r="F54" s="209"/>
      <c r="G54" s="209"/>
      <c r="H54" s="209"/>
      <c r="I54" s="209"/>
      <c r="J54" s="209"/>
      <c r="K54" s="209"/>
      <c r="L54" s="209"/>
      <c r="M54" s="209"/>
      <c r="N54" s="209"/>
      <c r="O54" s="209"/>
      <c r="P54" s="209"/>
      <c r="Q54" s="209"/>
      <c r="R54" s="210"/>
      <c r="S54" s="171"/>
      <c r="T54" s="209"/>
      <c r="U54" s="209"/>
      <c r="V54" s="209"/>
      <c r="X54" s="154"/>
      <c r="Y54" s="21"/>
      <c r="Z54" s="21"/>
      <c r="AA54" s="21"/>
      <c r="AB54" s="21"/>
      <c r="AC54" s="21"/>
      <c r="AD54" s="21"/>
      <c r="AE54" s="21"/>
      <c r="AF54" s="21"/>
      <c r="AG54" s="22"/>
      <c r="AH54" s="3"/>
      <c r="AI54" s="71"/>
      <c r="AJ54" s="54" t="s">
        <v>25</v>
      </c>
      <c r="AK54" s="54" t="s">
        <v>79</v>
      </c>
      <c r="AL54" s="54" t="s">
        <v>80</v>
      </c>
      <c r="AM54" s="54" t="s">
        <v>85</v>
      </c>
      <c r="AN54" s="54" t="s">
        <v>89</v>
      </c>
      <c r="AO54" s="70"/>
    </row>
    <row r="55" spans="1:44">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4"/>
      <c r="AI55" s="71"/>
      <c r="AJ55" s="56" t="s">
        <v>27</v>
      </c>
      <c r="AK55" s="59">
        <f t="shared" ref="AK55:AK61" si="31">I54</f>
        <v>0</v>
      </c>
      <c r="AL55" s="59">
        <f t="shared" ref="AL55:AL61" si="32">K54</f>
        <v>0</v>
      </c>
      <c r="AM55" s="59">
        <f t="shared" ref="AM55:AM61" si="33">IF($U$13&gt;0,T54,0)</f>
        <v>0</v>
      </c>
      <c r="AN55" s="59">
        <f t="shared" ref="AN55:AN61" si="34">IF(E54&gt;8,8,E54)</f>
        <v>0</v>
      </c>
      <c r="AO55" s="70"/>
    </row>
    <row r="56" spans="1:44">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28</v>
      </c>
      <c r="AK56" s="59">
        <f t="shared" si="31"/>
        <v>0</v>
      </c>
      <c r="AL56" s="59">
        <f t="shared" si="32"/>
        <v>0</v>
      </c>
      <c r="AM56" s="59">
        <f t="shared" si="33"/>
        <v>0</v>
      </c>
      <c r="AN56" s="59">
        <f t="shared" si="34"/>
        <v>0</v>
      </c>
      <c r="AO56" s="70"/>
    </row>
    <row r="57" spans="1:44">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 t="s">
        <v>37</v>
      </c>
      <c r="Z57" s="3"/>
      <c r="AA57" s="3"/>
      <c r="AB57" s="3"/>
      <c r="AC57" s="3"/>
      <c r="AD57" s="3"/>
      <c r="AE57" s="3" t="s">
        <v>26</v>
      </c>
      <c r="AF57" s="3"/>
      <c r="AG57" s="24"/>
      <c r="AH57" s="3"/>
      <c r="AI57" s="71"/>
      <c r="AJ57" s="56" t="s">
        <v>29</v>
      </c>
      <c r="AK57" s="59">
        <f t="shared" si="31"/>
        <v>0</v>
      </c>
      <c r="AL57" s="59">
        <f t="shared" si="32"/>
        <v>0</v>
      </c>
      <c r="AM57" s="59">
        <f t="shared" si="33"/>
        <v>0</v>
      </c>
      <c r="AN57" s="59">
        <f t="shared" si="34"/>
        <v>0</v>
      </c>
      <c r="AO57" s="70"/>
    </row>
    <row r="58" spans="1:44">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33" t="s">
        <v>82</v>
      </c>
      <c r="Z58" s="333"/>
      <c r="AA58" s="333"/>
      <c r="AB58" s="333"/>
      <c r="AC58" s="333"/>
      <c r="AD58" s="333"/>
      <c r="AE58" s="333"/>
      <c r="AF58" s="333"/>
      <c r="AG58" s="25"/>
      <c r="AH58" s="3"/>
      <c r="AI58" s="71"/>
      <c r="AJ58" s="56" t="s">
        <v>30</v>
      </c>
      <c r="AK58" s="59">
        <f t="shared" si="31"/>
        <v>0</v>
      </c>
      <c r="AL58" s="59">
        <f t="shared" si="32"/>
        <v>0</v>
      </c>
      <c r="AM58" s="59">
        <f t="shared" si="33"/>
        <v>0</v>
      </c>
      <c r="AN58" s="59">
        <f t="shared" si="34"/>
        <v>0</v>
      </c>
      <c r="AO58" s="70"/>
    </row>
    <row r="59" spans="1:44">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33"/>
      <c r="Z59" s="333"/>
      <c r="AA59" s="333"/>
      <c r="AB59" s="333"/>
      <c r="AC59" s="333"/>
      <c r="AD59" s="333"/>
      <c r="AE59" s="333"/>
      <c r="AF59" s="333"/>
      <c r="AG59" s="25"/>
      <c r="AH59" s="3"/>
      <c r="AI59" s="71"/>
      <c r="AJ59" s="56" t="s">
        <v>31</v>
      </c>
      <c r="AK59" s="59">
        <f t="shared" si="31"/>
        <v>0</v>
      </c>
      <c r="AL59" s="59">
        <f t="shared" si="32"/>
        <v>0</v>
      </c>
      <c r="AM59" s="59">
        <f t="shared" si="33"/>
        <v>0</v>
      </c>
      <c r="AN59" s="59">
        <f t="shared" si="34"/>
        <v>0</v>
      </c>
      <c r="AO59" s="70"/>
    </row>
    <row r="60" spans="1:44">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32</v>
      </c>
      <c r="AK60" s="59">
        <f t="shared" si="31"/>
        <v>0</v>
      </c>
      <c r="AL60" s="59">
        <f t="shared" si="32"/>
        <v>0</v>
      </c>
      <c r="AM60" s="59">
        <f t="shared" si="33"/>
        <v>0</v>
      </c>
      <c r="AN60" s="59">
        <f t="shared" si="34"/>
        <v>0</v>
      </c>
      <c r="AO60" s="70"/>
    </row>
    <row r="61" spans="1:44">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
      <c r="Z61" s="3"/>
      <c r="AA61" s="3"/>
      <c r="AB61" s="3"/>
      <c r="AC61" s="3"/>
      <c r="AD61" s="3"/>
      <c r="AE61" s="3"/>
      <c r="AF61" s="3"/>
      <c r="AG61" s="24"/>
      <c r="AH61" s="3"/>
      <c r="AI61" s="71"/>
      <c r="AJ61" s="56" t="s">
        <v>33</v>
      </c>
      <c r="AK61" s="59">
        <f t="shared" si="31"/>
        <v>0</v>
      </c>
      <c r="AL61" s="59">
        <f t="shared" si="32"/>
        <v>0</v>
      </c>
      <c r="AM61" s="59">
        <f t="shared" si="33"/>
        <v>0</v>
      </c>
      <c r="AN61" s="59">
        <f t="shared" si="34"/>
        <v>0</v>
      </c>
      <c r="AO61" s="70"/>
    </row>
    <row r="62" spans="1:44">
      <c r="X62" s="23"/>
      <c r="Y62" s="335"/>
      <c r="Z62" s="335"/>
      <c r="AA62" s="335"/>
      <c r="AB62" s="335"/>
      <c r="AC62" s="335"/>
      <c r="AD62" s="335"/>
      <c r="AE62" s="33"/>
      <c r="AF62" s="33"/>
      <c r="AG62" s="24"/>
      <c r="AH62" s="3"/>
      <c r="AI62" s="71"/>
      <c r="AJ62" s="56" t="s">
        <v>34</v>
      </c>
      <c r="AK62" s="207">
        <f>SUM(AK55:AK61)</f>
        <v>0</v>
      </c>
      <c r="AL62" s="207">
        <f t="shared" ref="AL62:AN62" si="35">SUM(AL55:AL61)</f>
        <v>0</v>
      </c>
      <c r="AM62" s="207">
        <f t="shared" si="35"/>
        <v>0</v>
      </c>
      <c r="AN62" s="207">
        <f t="shared" si="35"/>
        <v>0</v>
      </c>
      <c r="AO62" s="70"/>
    </row>
    <row r="63" spans="1:44">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1"/>
      <c r="AJ63" s="70"/>
      <c r="AK63" s="70"/>
      <c r="AL63" s="70"/>
      <c r="AM63" s="70"/>
      <c r="AN63" s="70"/>
      <c r="AO63" s="70"/>
    </row>
    <row r="64" spans="1:44">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c r="AI64" s="76"/>
      <c r="AJ64" s="77"/>
      <c r="AK64" s="77"/>
      <c r="AL64" s="77"/>
      <c r="AM64" s="77"/>
      <c r="AN64" s="77"/>
      <c r="AO64" s="77"/>
    </row>
    <row r="65" spans="1:33" ht="13.5" thickBot="1">
      <c r="A65" s="29"/>
      <c r="B65" s="2" t="s">
        <v>71</v>
      </c>
      <c r="E65" s="108"/>
      <c r="F65" s="153" t="s">
        <v>224</v>
      </c>
      <c r="G65" s="108"/>
      <c r="H65" s="108"/>
      <c r="I65" s="108"/>
      <c r="J65" s="108"/>
      <c r="T65" s="3"/>
      <c r="U65" s="3"/>
      <c r="V65" s="3"/>
      <c r="X65" s="26"/>
      <c r="Y65" s="27"/>
      <c r="Z65" s="27"/>
      <c r="AA65" s="27"/>
      <c r="AB65" s="27"/>
      <c r="AC65" s="27"/>
      <c r="AD65" s="27"/>
      <c r="AE65" s="27"/>
      <c r="AF65" s="27"/>
      <c r="AG65" s="28"/>
    </row>
    <row r="66" spans="1:33" ht="13.5" thickTop="1">
      <c r="W66" s="3"/>
      <c r="X66" s="3"/>
      <c r="Y66" s="3"/>
      <c r="Z66" s="3"/>
      <c r="AA66" s="3"/>
      <c r="AB66" s="3"/>
      <c r="AC66" s="3"/>
      <c r="AD66" s="3"/>
      <c r="AE66" s="3"/>
      <c r="AF66" s="3"/>
      <c r="AG66" s="3"/>
    </row>
  </sheetData>
  <sheetProtection sheet="1" selectLockedCells="1"/>
  <protectedRanges>
    <protectedRange sqref="AE27 Y4 Y7 AD4 AB10 AE10 AB13 C6:C12 AD7:AF7 AG13:AH13 C18:C24 C30:C36 C42:C48 C54:C60" name="Range1"/>
  </protectedRanges>
  <mergeCells count="89">
    <mergeCell ref="AJ2:AL2"/>
    <mergeCell ref="Y3:AB3"/>
    <mergeCell ref="AD3:AF3"/>
    <mergeCell ref="A4:B4"/>
    <mergeCell ref="C4:H4"/>
    <mergeCell ref="I4:J4"/>
    <mergeCell ref="K4:R4"/>
    <mergeCell ref="T4:V4"/>
    <mergeCell ref="Y4:AB4"/>
    <mergeCell ref="AD4:AF4"/>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Y14:AA14"/>
    <mergeCell ref="AD14:AE14"/>
    <mergeCell ref="A16:B16"/>
    <mergeCell ref="C16:H16"/>
    <mergeCell ref="I16:J16"/>
    <mergeCell ref="K16:R16"/>
    <mergeCell ref="T16:V16"/>
    <mergeCell ref="Y15:AA15"/>
    <mergeCell ref="AD15:AE15"/>
    <mergeCell ref="Z25:AC25"/>
    <mergeCell ref="AK16:AN16"/>
    <mergeCell ref="Q17:R17"/>
    <mergeCell ref="Y16:AA16"/>
    <mergeCell ref="AD16:AE16"/>
    <mergeCell ref="Y17:AA17"/>
    <mergeCell ref="AD17:AE17"/>
    <mergeCell ref="Y19:AF19"/>
    <mergeCell ref="Z21:AC21"/>
    <mergeCell ref="Z22:AC22"/>
    <mergeCell ref="Z23:AC23"/>
    <mergeCell ref="Z24:AC24"/>
    <mergeCell ref="Z26:AC26"/>
    <mergeCell ref="A28:B28"/>
    <mergeCell ref="C28:H28"/>
    <mergeCell ref="I28:J28"/>
    <mergeCell ref="K28:R28"/>
    <mergeCell ref="T28:V28"/>
    <mergeCell ref="Z27:AC27"/>
    <mergeCell ref="Z37:AC37"/>
    <mergeCell ref="AK28:AN28"/>
    <mergeCell ref="Q29:R29"/>
    <mergeCell ref="Z28:AC28"/>
    <mergeCell ref="Z29:AC29"/>
    <mergeCell ref="Z30:AC30"/>
    <mergeCell ref="Z31:AC31"/>
    <mergeCell ref="Z32:AC32"/>
    <mergeCell ref="Z33:AC33"/>
    <mergeCell ref="Z34:AC34"/>
    <mergeCell ref="Z35:AC35"/>
    <mergeCell ref="Z36:AC36"/>
    <mergeCell ref="Z44:AC44"/>
    <mergeCell ref="Z38:AC38"/>
    <mergeCell ref="A40:B40"/>
    <mergeCell ref="C40:H40"/>
    <mergeCell ref="I40:J40"/>
    <mergeCell ref="K40:R40"/>
    <mergeCell ref="T40:V40"/>
    <mergeCell ref="Z39:AC39"/>
    <mergeCell ref="AK40:AN40"/>
    <mergeCell ref="Q41:R41"/>
    <mergeCell ref="Z40:AC40"/>
    <mergeCell ref="Z41:AC41"/>
    <mergeCell ref="Z42:AC42"/>
    <mergeCell ref="C51:M52"/>
    <mergeCell ref="N51:N52"/>
    <mergeCell ref="Z47:AC47"/>
    <mergeCell ref="Z48:AC48"/>
    <mergeCell ref="Z49:AC49"/>
    <mergeCell ref="Z50:AC50"/>
    <mergeCell ref="Z51:AA51"/>
    <mergeCell ref="A64:R64"/>
    <mergeCell ref="AK53:AN53"/>
    <mergeCell ref="Y58:AF59"/>
    <mergeCell ref="Y62:AD62"/>
    <mergeCell ref="A63:R63"/>
  </mergeCells>
  <conditionalFormatting sqref="B18:B24 B30:B36 B6:B12 B42:B48">
    <cfRule type="cellIs" dxfId="93" priority="35" stopIfTrue="1" operator="equal">
      <formula>0</formula>
    </cfRule>
  </conditionalFormatting>
  <conditionalFormatting sqref="AB17">
    <cfRule type="cellIs" dxfId="92" priority="36" stopIfTrue="1" operator="lessThan">
      <formula>0</formula>
    </cfRule>
  </conditionalFormatting>
  <conditionalFormatting sqref="C13:H13 C25:H25 C37:H37 C49:H49 L25:P25 L37:P37 L49:P49 J13 L13:P13">
    <cfRule type="cellIs" dxfId="91" priority="34" stopIfTrue="1" operator="equal">
      <formula>0</formula>
    </cfRule>
  </conditionalFormatting>
  <conditionalFormatting sqref="AE21:AF25 AE49:AF49 AE28:AF35 AF26 AE38:AF42 AE44:AF47">
    <cfRule type="cellIs" dxfId="90" priority="33" stopIfTrue="1" operator="equal">
      <formula>0</formula>
    </cfRule>
  </conditionalFormatting>
  <conditionalFormatting sqref="AE48:AF48">
    <cfRule type="cellIs" dxfId="89" priority="32" stopIfTrue="1" operator="equal">
      <formula>0</formula>
    </cfRule>
  </conditionalFormatting>
  <conditionalFormatting sqref="AE51:AF51">
    <cfRule type="cellIs" dxfId="88" priority="31" stopIfTrue="1" operator="equal">
      <formula>0</formula>
    </cfRule>
  </conditionalFormatting>
  <conditionalFormatting sqref="AE46:AF46">
    <cfRule type="expression" dxfId="87" priority="30" stopIfTrue="1">
      <formula>$AE$46:$AF$46=0</formula>
    </cfRule>
  </conditionalFormatting>
  <conditionalFormatting sqref="AE36:AF36">
    <cfRule type="cellIs" dxfId="86" priority="29" stopIfTrue="1" operator="equal">
      <formula>0</formula>
    </cfRule>
  </conditionalFormatting>
  <conditionalFormatting sqref="AE36:AF36">
    <cfRule type="expression" dxfId="85" priority="28" stopIfTrue="1">
      <formula>$AE$46:$AF$46=0</formula>
    </cfRule>
  </conditionalFormatting>
  <conditionalFormatting sqref="J25">
    <cfRule type="cellIs" dxfId="84" priority="27" stopIfTrue="1" operator="equal">
      <formula>0</formula>
    </cfRule>
  </conditionalFormatting>
  <conditionalFormatting sqref="J37">
    <cfRule type="cellIs" dxfId="83" priority="26" stopIfTrue="1" operator="equal">
      <formula>0</formula>
    </cfRule>
  </conditionalFormatting>
  <conditionalFormatting sqref="J49">
    <cfRule type="cellIs" dxfId="82" priority="25" stopIfTrue="1" operator="equal">
      <formula>0</formula>
    </cfRule>
  </conditionalFormatting>
  <conditionalFormatting sqref="K25 K37 K49 K13">
    <cfRule type="cellIs" dxfId="81" priority="23" stopIfTrue="1" operator="equal">
      <formula>0</formula>
    </cfRule>
  </conditionalFormatting>
  <conditionalFormatting sqref="I13">
    <cfRule type="cellIs" dxfId="80" priority="22" stopIfTrue="1" operator="equal">
      <formula>0</formula>
    </cfRule>
  </conditionalFormatting>
  <conditionalFormatting sqref="I25">
    <cfRule type="cellIs" dxfId="79" priority="21" stopIfTrue="1" operator="equal">
      <formula>0</formula>
    </cfRule>
  </conditionalFormatting>
  <conditionalFormatting sqref="I49">
    <cfRule type="cellIs" dxfId="78" priority="19" stopIfTrue="1" operator="equal">
      <formula>0</formula>
    </cfRule>
  </conditionalFormatting>
  <conditionalFormatting sqref="T13:V13">
    <cfRule type="cellIs" dxfId="77" priority="17" stopIfTrue="1" operator="equal">
      <formula>0</formula>
    </cfRule>
  </conditionalFormatting>
  <conditionalFormatting sqref="T25:V25">
    <cfRule type="cellIs" dxfId="76" priority="16" stopIfTrue="1" operator="equal">
      <formula>0</formula>
    </cfRule>
  </conditionalFormatting>
  <conditionalFormatting sqref="T37:V37">
    <cfRule type="cellIs" dxfId="75" priority="15" stopIfTrue="1" operator="equal">
      <formula>0</formula>
    </cfRule>
  </conditionalFormatting>
  <conditionalFormatting sqref="T49:V49">
    <cfRule type="cellIs" dxfId="74" priority="14" stopIfTrue="1" operator="equal">
      <formula>0</formula>
    </cfRule>
  </conditionalFormatting>
  <conditionalFormatting sqref="AE50:AF50">
    <cfRule type="cellIs" dxfId="73" priority="12" stopIfTrue="1" operator="equal">
      <formula>0</formula>
    </cfRule>
  </conditionalFormatting>
  <conditionalFormatting sqref="B54:B60">
    <cfRule type="cellIs" dxfId="72" priority="11" stopIfTrue="1" operator="equal">
      <formula>0</formula>
    </cfRule>
  </conditionalFormatting>
  <conditionalFormatting sqref="B61">
    <cfRule type="cellIs" dxfId="71" priority="10" stopIfTrue="1" operator="equal">
      <formula>0</formula>
    </cfRule>
  </conditionalFormatting>
  <conditionalFormatting sqref="B53">
    <cfRule type="cellIs" dxfId="70" priority="9" stopIfTrue="1" operator="equal">
      <formula>0</formula>
    </cfRule>
  </conditionalFormatting>
  <conditionalFormatting sqref="I37">
    <cfRule type="cellIs" dxfId="69" priority="8" stopIfTrue="1" operator="equal">
      <formula>0</formula>
    </cfRule>
  </conditionalFormatting>
  <conditionalFormatting sqref="AE26">
    <cfRule type="cellIs" dxfId="68" priority="6" stopIfTrue="1" operator="equal">
      <formula>0</formula>
    </cfRule>
  </conditionalFormatting>
  <conditionalFormatting sqref="AE43:AF43">
    <cfRule type="cellIs" dxfId="67" priority="5" stopIfTrue="1" operator="equal">
      <formula>0</formula>
    </cfRule>
  </conditionalFormatting>
  <conditionalFormatting sqref="Q13">
    <cfRule type="cellIs" dxfId="66" priority="4" stopIfTrue="1" operator="equal">
      <formula>0</formula>
    </cfRule>
  </conditionalFormatting>
  <conditionalFormatting sqref="Q25">
    <cfRule type="cellIs" dxfId="65" priority="3" stopIfTrue="1" operator="equal">
      <formula>0</formula>
    </cfRule>
  </conditionalFormatting>
  <conditionalFormatting sqref="Q37">
    <cfRule type="cellIs" dxfId="64" priority="2" stopIfTrue="1" operator="equal">
      <formula>0</formula>
    </cfRule>
  </conditionalFormatting>
  <conditionalFormatting sqref="Q49">
    <cfRule type="cellIs" dxfId="63" priority="1" stopIfTrue="1" operator="equal">
      <formula>0</formula>
    </cfRule>
  </conditionalFormatting>
  <dataValidations count="6">
    <dataValidation allowBlank="1" showInputMessage="1" sqref="AB10" xr:uid="{585ABF17-461F-4002-998B-255484B9CAD2}"/>
    <dataValidation type="decimal" allowBlank="1" showInputMessage="1" showErrorMessage="1" sqref="AE27 AB13 AG13:AH13" xr:uid="{5C62727C-02D8-4F32-9CE8-25AC6FABABF5}">
      <formula1>0</formula1>
      <formula2>300</formula2>
    </dataValidation>
    <dataValidation type="decimal" allowBlank="1" showInputMessage="1" showErrorMessage="1" sqref="AD7" xr:uid="{702A5D93-85E2-4FF5-9033-9C695E095DCE}">
      <formula1>0</formula1>
      <formula2>2</formula2>
    </dataValidation>
    <dataValidation type="decimal" allowBlank="1" showInputMessage="1" showErrorMessage="1" errorTitle="Invalid Data Type" error="Please enter a number between 0 and 24." sqref="C18:C24 C42:C48 C30:C36 C6:C12 C54:C60" xr:uid="{1F48030D-105C-412E-9684-9F5D70B54E10}">
      <formula1>0</formula1>
      <formula2>24</formula2>
    </dataValidation>
    <dataValidation type="date" allowBlank="1" showInputMessage="1" sqref="AE10" xr:uid="{215F573A-9DE1-47D3-91C5-A65117CBF8E3}">
      <formula1>1</formula1>
      <formula2>73050</formula2>
    </dataValidation>
    <dataValidation type="list" allowBlank="1" showInputMessage="1" showErrorMessage="1" sqref="R54:R60" xr:uid="{1F06C80C-7AC5-486E-B6AF-19F9C1C95908}">
      <formula1>$B$18:$B$24</formula1>
    </dataValidation>
  </dataValidations>
  <hyperlinks>
    <hyperlink ref="F65" r:id="rId1" display="http://web.uncg.edu/hrs/PolicyManuals/StaffManual/Section5/" xr:uid="{00000000-0004-0000-0E00-000000000000}"/>
  </hyperlinks>
  <printOptions horizontalCentered="1" verticalCentered="1"/>
  <pageMargins left="0.25" right="0.25" top="0.25" bottom="0.25" header="0.3" footer="0.3"/>
  <pageSetup scale="53"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F6FA95F-89E8-4356-B0FC-F07EF93BAD9A}">
          <x14:formula1>
            <xm:f>Validation!$B$18:$B$25</xm:f>
          </x14:formula1>
          <xm:sqref>R6:R12 R42:R48 R30:R36 R18:R24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3" tint="0.79998168889431442"/>
    <pageSetUpPr fitToPage="1"/>
  </sheetPr>
  <dimension ref="A2:AP68"/>
  <sheetViews>
    <sheetView showGridLines="0" topLeftCell="A13"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1406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43737</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43738</v>
      </c>
      <c r="C7" s="58"/>
      <c r="D7" s="102"/>
      <c r="E7" s="102"/>
      <c r="F7" s="102"/>
      <c r="G7" s="102"/>
      <c r="H7" s="10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43739</v>
      </c>
      <c r="C8" s="58"/>
      <c r="D8" s="102"/>
      <c r="E8" s="102"/>
      <c r="F8" s="102"/>
      <c r="G8" s="102"/>
      <c r="H8" s="10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43740</v>
      </c>
      <c r="C9" s="58"/>
      <c r="D9" s="102"/>
      <c r="E9" s="102"/>
      <c r="F9" s="102"/>
      <c r="G9" s="102"/>
      <c r="H9" s="10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43741</v>
      </c>
      <c r="C10" s="58"/>
      <c r="D10" s="102"/>
      <c r="E10" s="102"/>
      <c r="F10" s="102"/>
      <c r="G10" s="102"/>
      <c r="H10" s="102"/>
      <c r="I10" s="113"/>
      <c r="J10" s="105"/>
      <c r="K10" s="102"/>
      <c r="L10" s="103"/>
      <c r="M10" s="102"/>
      <c r="N10" s="102"/>
      <c r="O10" s="102"/>
      <c r="P10" s="102"/>
      <c r="Q10" s="102"/>
      <c r="R10" s="104"/>
      <c r="S10" s="6"/>
      <c r="T10" s="113"/>
      <c r="U10" s="230"/>
      <c r="V10" s="228"/>
      <c r="Y10" s="398" t="str">
        <f>Validation!B14</f>
        <v>November (2019)</v>
      </c>
      <c r="Z10" s="399"/>
      <c r="AA10" s="3"/>
      <c r="AB10" s="400">
        <f>VLOOKUP(Y10,Validation!B4:F15,2,FALSE)</f>
        <v>43737</v>
      </c>
      <c r="AC10" s="401"/>
      <c r="AD10" s="3"/>
      <c r="AE10" s="400">
        <f>VLOOKUP(Y10,Validation!B4:F15,4,FALSE)</f>
        <v>43771</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43742</v>
      </c>
      <c r="C11" s="58"/>
      <c r="D11" s="102"/>
      <c r="E11" s="102"/>
      <c r="F11" s="102"/>
      <c r="G11" s="102"/>
      <c r="H11" s="102"/>
      <c r="I11" s="113"/>
      <c r="J11" s="105"/>
      <c r="K11" s="102"/>
      <c r="L11" s="103"/>
      <c r="M11" s="102"/>
      <c r="N11" s="102"/>
      <c r="O11" s="102"/>
      <c r="P11" s="102"/>
      <c r="Q11" s="102"/>
      <c r="R11" s="104"/>
      <c r="S11" s="6"/>
      <c r="T11" s="113"/>
      <c r="U11" s="230"/>
      <c r="V11" s="228"/>
      <c r="X11" s="3"/>
      <c r="Y11" s="3"/>
      <c r="Z11" s="3"/>
      <c r="AA11" s="3"/>
      <c r="AB11" s="3"/>
      <c r="AC11" s="3"/>
      <c r="AD11" s="3"/>
      <c r="AE11" s="3"/>
      <c r="AF11" s="3"/>
      <c r="AG11" s="3"/>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43743</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October!AB17</f>
        <v>0</v>
      </c>
      <c r="AC13" s="166"/>
      <c r="AD13" s="395" t="s">
        <v>162</v>
      </c>
      <c r="AE13" s="396"/>
      <c r="AF13" s="156">
        <f>October!AF17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43744</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43745</v>
      </c>
      <c r="C19" s="58"/>
      <c r="D19" s="102"/>
      <c r="E19" s="102"/>
      <c r="F19" s="102"/>
      <c r="G19" s="102"/>
      <c r="H19" s="102"/>
      <c r="I19" s="113"/>
      <c r="J19" s="105"/>
      <c r="K19" s="102"/>
      <c r="L19" s="103"/>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43746</v>
      </c>
      <c r="C20" s="58"/>
      <c r="D20" s="102"/>
      <c r="E20" s="102"/>
      <c r="F20" s="102"/>
      <c r="G20" s="102"/>
      <c r="H20" s="102"/>
      <c r="I20" s="113"/>
      <c r="J20" s="105"/>
      <c r="K20" s="102"/>
      <c r="L20" s="103"/>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43747</v>
      </c>
      <c r="C21" s="58"/>
      <c r="D21" s="102"/>
      <c r="E21" s="102"/>
      <c r="F21" s="102"/>
      <c r="G21" s="102"/>
      <c r="H21" s="102"/>
      <c r="I21" s="113"/>
      <c r="J21" s="105"/>
      <c r="K21" s="102"/>
      <c r="L21" s="103"/>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43748</v>
      </c>
      <c r="C22" s="58"/>
      <c r="D22" s="102"/>
      <c r="E22" s="102"/>
      <c r="F22" s="102"/>
      <c r="G22" s="102"/>
      <c r="H22" s="102"/>
      <c r="I22" s="113"/>
      <c r="J22" s="105"/>
      <c r="K22" s="102"/>
      <c r="L22" s="103"/>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43749</v>
      </c>
      <c r="C23" s="58"/>
      <c r="D23" s="102"/>
      <c r="E23" s="102"/>
      <c r="F23" s="102"/>
      <c r="G23" s="102"/>
      <c r="H23" s="102"/>
      <c r="I23" s="113"/>
      <c r="J23" s="105"/>
      <c r="K23" s="102"/>
      <c r="L23" s="103"/>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43750</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43751</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43752</v>
      </c>
      <c r="C31" s="58"/>
      <c r="D31" s="102"/>
      <c r="E31" s="102"/>
      <c r="F31" s="102"/>
      <c r="G31" s="102"/>
      <c r="H31" s="102"/>
      <c r="I31" s="113"/>
      <c r="J31" s="105"/>
      <c r="K31" s="102"/>
      <c r="L31" s="103"/>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43753</v>
      </c>
      <c r="C32" s="58"/>
      <c r="D32" s="102"/>
      <c r="E32" s="102"/>
      <c r="F32" s="102"/>
      <c r="G32" s="102"/>
      <c r="H32" s="102"/>
      <c r="I32" s="113"/>
      <c r="J32" s="105"/>
      <c r="K32" s="102"/>
      <c r="L32" s="103"/>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43754</v>
      </c>
      <c r="C33" s="58"/>
      <c r="D33" s="102"/>
      <c r="E33" s="102"/>
      <c r="F33" s="102"/>
      <c r="G33" s="102"/>
      <c r="H33" s="102"/>
      <c r="I33" s="113"/>
      <c r="J33" s="105"/>
      <c r="K33" s="102"/>
      <c r="L33" s="103"/>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43755</v>
      </c>
      <c r="C34" s="58"/>
      <c r="D34" s="102"/>
      <c r="E34" s="102"/>
      <c r="F34" s="102"/>
      <c r="G34" s="102"/>
      <c r="H34" s="102"/>
      <c r="I34" s="113"/>
      <c r="J34" s="105"/>
      <c r="K34" s="102"/>
      <c r="L34" s="103"/>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43756</v>
      </c>
      <c r="C35" s="58"/>
      <c r="D35" s="102"/>
      <c r="E35" s="102"/>
      <c r="F35" s="102"/>
      <c r="G35" s="102"/>
      <c r="H35" s="102"/>
      <c r="I35" s="113"/>
      <c r="J35" s="105"/>
      <c r="K35" s="102"/>
      <c r="L35" s="103"/>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43757</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44"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43758</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43759</v>
      </c>
      <c r="C43" s="58"/>
      <c r="D43" s="102"/>
      <c r="E43" s="102"/>
      <c r="F43" s="102"/>
      <c r="G43" s="102"/>
      <c r="H43" s="102"/>
      <c r="I43" s="113"/>
      <c r="J43" s="105"/>
      <c r="K43" s="102"/>
      <c r="L43" s="103"/>
      <c r="M43" s="102"/>
      <c r="N43" s="102"/>
      <c r="O43" s="102"/>
      <c r="P43" s="102"/>
      <c r="Q43" s="102"/>
      <c r="R43" s="104"/>
      <c r="T43" s="113"/>
      <c r="U43" s="230"/>
      <c r="V43" s="228"/>
      <c r="Y43" s="40">
        <v>194</v>
      </c>
      <c r="Z43" s="273" t="s">
        <v>231</v>
      </c>
      <c r="AA43" s="271"/>
      <c r="AB43" s="271"/>
      <c r="AC43" s="272"/>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43760</v>
      </c>
      <c r="C44" s="58"/>
      <c r="D44" s="102"/>
      <c r="E44" s="102"/>
      <c r="F44" s="102"/>
      <c r="G44" s="102"/>
      <c r="H44" s="102"/>
      <c r="I44" s="113"/>
      <c r="J44" s="105"/>
      <c r="K44" s="102"/>
      <c r="L44" s="103"/>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43761</v>
      </c>
      <c r="C45" s="58"/>
      <c r="D45" s="102"/>
      <c r="E45" s="102"/>
      <c r="F45" s="102"/>
      <c r="G45" s="102"/>
      <c r="H45" s="102"/>
      <c r="I45" s="113"/>
      <c r="J45" s="105"/>
      <c r="K45" s="102"/>
      <c r="L45" s="103"/>
      <c r="M45" s="102"/>
      <c r="N45" s="102"/>
      <c r="O45" s="102"/>
      <c r="P45" s="102"/>
      <c r="Q45" s="102"/>
      <c r="R45" s="104"/>
      <c r="T45" s="113"/>
      <c r="U45" s="230"/>
      <c r="V45" s="228"/>
      <c r="Y45" s="173">
        <v>197</v>
      </c>
      <c r="Z45" s="238" t="s">
        <v>223</v>
      </c>
      <c r="AA45" s="239"/>
      <c r="AB45" s="239"/>
      <c r="AC45" s="240"/>
      <c r="AD45" s="174" t="s">
        <v>221</v>
      </c>
      <c r="AE45" s="175">
        <f>SUMIFS(Q:Q,R:R,"DR",B:B,"&lt;&gt;0")</f>
        <v>0</v>
      </c>
      <c r="AF45" s="176">
        <f t="shared" ref="AF45:AF50" si="26">AE45</f>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43762</v>
      </c>
      <c r="C46" s="58"/>
      <c r="D46" s="102"/>
      <c r="E46" s="102"/>
      <c r="F46" s="102"/>
      <c r="G46" s="102"/>
      <c r="H46" s="102"/>
      <c r="I46" s="113"/>
      <c r="J46" s="105"/>
      <c r="K46" s="102"/>
      <c r="L46" s="103"/>
      <c r="M46" s="102"/>
      <c r="N46" s="102"/>
      <c r="O46" s="102"/>
      <c r="P46" s="102"/>
      <c r="Q46" s="102"/>
      <c r="R46" s="104"/>
      <c r="T46" s="113"/>
      <c r="U46" s="230"/>
      <c r="V46" s="228"/>
      <c r="Y46" s="180"/>
      <c r="Z46" s="223" t="s">
        <v>98</v>
      </c>
      <c r="AA46" s="224"/>
      <c r="AB46" s="224"/>
      <c r="AC46" s="225"/>
      <c r="AD46" s="157" t="s">
        <v>97</v>
      </c>
      <c r="AE46" s="181">
        <f>SUMIFS(Q:Q,R:R,"CL",B:B,"&lt;&gt;0")</f>
        <v>0</v>
      </c>
      <c r="AF46" s="182">
        <f t="shared" si="26"/>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43763</v>
      </c>
      <c r="C47" s="58"/>
      <c r="D47" s="102"/>
      <c r="E47" s="102"/>
      <c r="F47" s="102"/>
      <c r="G47" s="102"/>
      <c r="H47" s="102"/>
      <c r="I47" s="113"/>
      <c r="J47" s="105"/>
      <c r="K47" s="102"/>
      <c r="L47" s="103"/>
      <c r="M47" s="102"/>
      <c r="N47" s="102"/>
      <c r="O47" s="102"/>
      <c r="P47" s="102"/>
      <c r="Q47" s="102"/>
      <c r="R47" s="104"/>
      <c r="T47" s="113"/>
      <c r="U47" s="230"/>
      <c r="V47" s="228"/>
      <c r="Y47" s="96">
        <v>185</v>
      </c>
      <c r="Z47" s="342" t="s">
        <v>111</v>
      </c>
      <c r="AA47" s="343"/>
      <c r="AB47" s="343"/>
      <c r="AC47" s="344"/>
      <c r="AD47" s="97" t="s">
        <v>110</v>
      </c>
      <c r="AE47" s="90">
        <f>SUM(U13+U25+U37+U49+U61)</f>
        <v>0</v>
      </c>
      <c r="AF47" s="86">
        <f t="shared" si="26"/>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43764</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6"/>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6"/>
        <v>0</v>
      </c>
      <c r="AI49" s="71"/>
      <c r="AJ49" s="56" t="s">
        <v>34</v>
      </c>
      <c r="AK49" s="207">
        <f>SUM(AK42:AK48)</f>
        <v>0</v>
      </c>
      <c r="AL49" s="207">
        <f t="shared" ref="AL49:AN49" si="28">SUM(AL42:AL48)</f>
        <v>0</v>
      </c>
      <c r="AM49" s="207">
        <f t="shared" si="28"/>
        <v>0</v>
      </c>
      <c r="AN49" s="207">
        <f t="shared" si="28"/>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6"/>
        <v>0</v>
      </c>
      <c r="AI50" s="71"/>
      <c r="AJ50" s="70"/>
      <c r="AK50" s="70"/>
      <c r="AL50" s="70"/>
      <c r="AM50" s="70"/>
      <c r="AN50" s="70"/>
      <c r="AO50" s="70"/>
    </row>
    <row r="51" spans="1:41" s="3" customFormat="1" ht="14.25" thickTop="1" thickBot="1">
      <c r="A51" s="171"/>
      <c r="B51" s="171"/>
      <c r="C51" s="171"/>
      <c r="D51" s="171"/>
      <c r="E51" s="171"/>
      <c r="F51" s="171"/>
      <c r="G51" s="171"/>
      <c r="H51" s="171"/>
      <c r="I51" s="171"/>
      <c r="J51" s="171"/>
      <c r="K51" s="171"/>
      <c r="L51" s="171"/>
      <c r="M51" s="171"/>
      <c r="N51" s="171"/>
      <c r="O51" s="171"/>
      <c r="P51" s="171"/>
      <c r="Q51" s="171"/>
      <c r="R51" s="171"/>
      <c r="S51" s="171"/>
      <c r="T51" s="171"/>
      <c r="U51" s="171"/>
      <c r="V51" s="171"/>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361" t="s">
        <v>36</v>
      </c>
      <c r="B52" s="361"/>
      <c r="C52" s="362" t="s">
        <v>185</v>
      </c>
      <c r="D52" s="363"/>
      <c r="E52" s="363"/>
      <c r="F52" s="363"/>
      <c r="G52" s="363"/>
      <c r="H52" s="364"/>
      <c r="I52" s="365" t="s">
        <v>184</v>
      </c>
      <c r="J52" s="366"/>
      <c r="K52" s="367" t="s">
        <v>104</v>
      </c>
      <c r="L52" s="368"/>
      <c r="M52" s="368"/>
      <c r="N52" s="368"/>
      <c r="O52" s="368"/>
      <c r="P52" s="368"/>
      <c r="Q52" s="368"/>
      <c r="R52" s="369"/>
      <c r="S52" s="3"/>
      <c r="T52" s="358" t="s">
        <v>115</v>
      </c>
      <c r="U52" s="359"/>
      <c r="V52" s="360"/>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54" t="s">
        <v>25</v>
      </c>
      <c r="B53" s="55" t="s">
        <v>26</v>
      </c>
      <c r="C53" s="54" t="s">
        <v>77</v>
      </c>
      <c r="D53" s="54" t="s">
        <v>88</v>
      </c>
      <c r="E53" s="54" t="s">
        <v>89</v>
      </c>
      <c r="F53" s="54" t="s">
        <v>90</v>
      </c>
      <c r="G53" s="54" t="s">
        <v>99</v>
      </c>
      <c r="H53" s="263" t="s">
        <v>100</v>
      </c>
      <c r="I53" s="195" t="s">
        <v>102</v>
      </c>
      <c r="J53" s="194" t="s">
        <v>84</v>
      </c>
      <c r="K53" s="54" t="s">
        <v>183</v>
      </c>
      <c r="L53" s="264" t="s">
        <v>5</v>
      </c>
      <c r="M53" s="54" t="s">
        <v>7</v>
      </c>
      <c r="N53" s="54" t="s">
        <v>14</v>
      </c>
      <c r="O53" s="54" t="s">
        <v>11</v>
      </c>
      <c r="P53" s="54" t="s">
        <v>47</v>
      </c>
      <c r="Q53" s="330" t="s">
        <v>94</v>
      </c>
      <c r="R53" s="332"/>
      <c r="S53" s="1"/>
      <c r="T53" s="112" t="s">
        <v>85</v>
      </c>
      <c r="U53" s="229" t="s">
        <v>110</v>
      </c>
      <c r="V53" s="227" t="s">
        <v>114</v>
      </c>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53" t="s">
        <v>27</v>
      </c>
      <c r="B54" s="63">
        <f>IF(B48&lt;&gt;0,IF(SUM(B48+1)&gt;$AE$10,0, SUM(B48+1)),0)</f>
        <v>43765</v>
      </c>
      <c r="C54" s="58"/>
      <c r="D54" s="102"/>
      <c r="E54" s="102"/>
      <c r="F54" s="102"/>
      <c r="G54" s="102"/>
      <c r="H54" s="102"/>
      <c r="I54" s="193"/>
      <c r="J54" s="105"/>
      <c r="K54" s="102"/>
      <c r="L54" s="102"/>
      <c r="M54" s="102"/>
      <c r="N54" s="102"/>
      <c r="O54" s="102"/>
      <c r="P54" s="102"/>
      <c r="Q54" s="102"/>
      <c r="R54" s="104"/>
      <c r="S54" s="3"/>
      <c r="T54" s="113"/>
      <c r="U54" s="230"/>
      <c r="V54" s="228"/>
      <c r="X54" s="154"/>
      <c r="Y54" s="21"/>
      <c r="Z54" s="21"/>
      <c r="AA54" s="21"/>
      <c r="AB54" s="21"/>
      <c r="AC54" s="21"/>
      <c r="AD54" s="21"/>
      <c r="AE54" s="21"/>
      <c r="AF54" s="21"/>
      <c r="AG54" s="22"/>
      <c r="AH54" s="3"/>
      <c r="AI54" s="71"/>
      <c r="AJ54" s="56" t="s">
        <v>27</v>
      </c>
      <c r="AK54" s="59">
        <f>I54</f>
        <v>0</v>
      </c>
      <c r="AL54" s="59">
        <f>K54</f>
        <v>0</v>
      </c>
      <c r="AM54" s="59">
        <f t="shared" ref="AM54:AM60" si="29">IF($U$13&gt;0,T54,0)</f>
        <v>0</v>
      </c>
      <c r="AN54" s="59">
        <f t="shared" ref="AN54:AN60" si="30">IF(E54&gt;8,8,E54)</f>
        <v>0</v>
      </c>
      <c r="AO54" s="70"/>
    </row>
    <row r="55" spans="1:41">
      <c r="A55" s="53" t="s">
        <v>28</v>
      </c>
      <c r="B55" s="63">
        <f t="shared" ref="B55:B60" si="31">IF(B54&lt;&gt;0,IF(SUM(B54+1)&gt;$AE$10,0, SUM(B54+1)),0)</f>
        <v>43766</v>
      </c>
      <c r="C55" s="58"/>
      <c r="D55" s="102"/>
      <c r="E55" s="102"/>
      <c r="F55" s="102"/>
      <c r="G55" s="102"/>
      <c r="H55" s="102"/>
      <c r="I55" s="113"/>
      <c r="J55" s="105"/>
      <c r="K55" s="102"/>
      <c r="L55" s="103"/>
      <c r="M55" s="102"/>
      <c r="N55" s="102"/>
      <c r="O55" s="102"/>
      <c r="P55" s="102"/>
      <c r="Q55" s="102"/>
      <c r="R55" s="104"/>
      <c r="S55" s="3"/>
      <c r="T55" s="113"/>
      <c r="U55" s="230"/>
      <c r="V55" s="228"/>
      <c r="X55" s="23"/>
      <c r="Y55" s="3"/>
      <c r="Z55" s="3"/>
      <c r="AA55" s="3"/>
      <c r="AB55" s="3"/>
      <c r="AC55" s="3"/>
      <c r="AD55" s="3"/>
      <c r="AE55" s="3"/>
      <c r="AF55" s="3"/>
      <c r="AG55" s="24"/>
      <c r="AH55" s="4"/>
      <c r="AI55" s="71"/>
      <c r="AJ55" s="56" t="s">
        <v>28</v>
      </c>
      <c r="AK55" s="59">
        <f t="shared" ref="AK55:AK60" si="32">I55</f>
        <v>0</v>
      </c>
      <c r="AL55" s="59">
        <f t="shared" ref="AL55:AL60" si="33">K55</f>
        <v>0</v>
      </c>
      <c r="AM55" s="59">
        <f t="shared" si="29"/>
        <v>0</v>
      </c>
      <c r="AN55" s="59">
        <f t="shared" si="30"/>
        <v>0</v>
      </c>
      <c r="AO55" s="70"/>
    </row>
    <row r="56" spans="1:41">
      <c r="A56" s="53" t="s">
        <v>29</v>
      </c>
      <c r="B56" s="63">
        <f t="shared" si="31"/>
        <v>43767</v>
      </c>
      <c r="C56" s="58"/>
      <c r="D56" s="102"/>
      <c r="E56" s="102"/>
      <c r="F56" s="102"/>
      <c r="G56" s="102"/>
      <c r="H56" s="102"/>
      <c r="I56" s="113"/>
      <c r="J56" s="105"/>
      <c r="K56" s="102"/>
      <c r="L56" s="103"/>
      <c r="M56" s="102"/>
      <c r="N56" s="102"/>
      <c r="O56" s="102"/>
      <c r="P56" s="102"/>
      <c r="Q56" s="102"/>
      <c r="R56" s="104"/>
      <c r="S56" s="3"/>
      <c r="T56" s="113"/>
      <c r="U56" s="230"/>
      <c r="V56" s="228"/>
      <c r="X56" s="23"/>
      <c r="Y56" s="33"/>
      <c r="Z56" s="33"/>
      <c r="AA56" s="33"/>
      <c r="AB56" s="33"/>
      <c r="AC56" s="33"/>
      <c r="AD56" s="33"/>
      <c r="AE56" s="33"/>
      <c r="AF56" s="34"/>
      <c r="AG56" s="24"/>
      <c r="AH56" s="4"/>
      <c r="AI56" s="71"/>
      <c r="AJ56" s="56" t="s">
        <v>29</v>
      </c>
      <c r="AK56" s="59">
        <f t="shared" si="32"/>
        <v>0</v>
      </c>
      <c r="AL56" s="59">
        <f t="shared" si="33"/>
        <v>0</v>
      </c>
      <c r="AM56" s="59">
        <f t="shared" si="29"/>
        <v>0</v>
      </c>
      <c r="AN56" s="59">
        <f t="shared" si="30"/>
        <v>0</v>
      </c>
      <c r="AO56" s="70"/>
    </row>
    <row r="57" spans="1:41">
      <c r="A57" s="53" t="s">
        <v>30</v>
      </c>
      <c r="B57" s="63">
        <f t="shared" si="31"/>
        <v>43768</v>
      </c>
      <c r="C57" s="58"/>
      <c r="D57" s="102"/>
      <c r="E57" s="102"/>
      <c r="F57" s="102"/>
      <c r="G57" s="102"/>
      <c r="H57" s="102"/>
      <c r="I57" s="113"/>
      <c r="J57" s="105"/>
      <c r="K57" s="102"/>
      <c r="L57" s="103"/>
      <c r="M57" s="102"/>
      <c r="N57" s="102"/>
      <c r="O57" s="102"/>
      <c r="P57" s="102"/>
      <c r="Q57" s="102"/>
      <c r="R57" s="104"/>
      <c r="S57" s="3"/>
      <c r="T57" s="113"/>
      <c r="U57" s="230"/>
      <c r="V57" s="228"/>
      <c r="X57" s="23"/>
      <c r="Y57" s="3" t="s">
        <v>37</v>
      </c>
      <c r="Z57" s="3"/>
      <c r="AA57" s="3"/>
      <c r="AB57" s="3"/>
      <c r="AC57" s="3"/>
      <c r="AD57" s="3"/>
      <c r="AE57" s="3" t="s">
        <v>26</v>
      </c>
      <c r="AF57" s="3"/>
      <c r="AG57" s="24"/>
      <c r="AH57" s="3"/>
      <c r="AI57" s="71"/>
      <c r="AJ57" s="56" t="s">
        <v>30</v>
      </c>
      <c r="AK57" s="59">
        <f t="shared" si="32"/>
        <v>0</v>
      </c>
      <c r="AL57" s="59">
        <f t="shared" si="33"/>
        <v>0</v>
      </c>
      <c r="AM57" s="59">
        <f t="shared" si="29"/>
        <v>0</v>
      </c>
      <c r="AN57" s="59">
        <f t="shared" si="30"/>
        <v>0</v>
      </c>
      <c r="AO57" s="70"/>
    </row>
    <row r="58" spans="1:41">
      <c r="A58" s="53" t="s">
        <v>31</v>
      </c>
      <c r="B58" s="63">
        <f t="shared" si="31"/>
        <v>43769</v>
      </c>
      <c r="C58" s="58"/>
      <c r="D58" s="102"/>
      <c r="E58" s="102"/>
      <c r="F58" s="102"/>
      <c r="G58" s="102"/>
      <c r="H58" s="102"/>
      <c r="I58" s="113"/>
      <c r="J58" s="105"/>
      <c r="K58" s="102"/>
      <c r="L58" s="103"/>
      <c r="M58" s="102"/>
      <c r="N58" s="102"/>
      <c r="O58" s="102"/>
      <c r="P58" s="102"/>
      <c r="Q58" s="102"/>
      <c r="R58" s="104"/>
      <c r="S58" s="3"/>
      <c r="T58" s="113"/>
      <c r="U58" s="230"/>
      <c r="V58" s="228"/>
      <c r="X58" s="23"/>
      <c r="Y58" s="333" t="s">
        <v>82</v>
      </c>
      <c r="Z58" s="333"/>
      <c r="AA58" s="333"/>
      <c r="AB58" s="333"/>
      <c r="AC58" s="333"/>
      <c r="AD58" s="333"/>
      <c r="AE58" s="333"/>
      <c r="AF58" s="333"/>
      <c r="AG58" s="25"/>
      <c r="AH58" s="3"/>
      <c r="AI58" s="71"/>
      <c r="AJ58" s="56" t="s">
        <v>31</v>
      </c>
      <c r="AK58" s="59">
        <f t="shared" si="32"/>
        <v>0</v>
      </c>
      <c r="AL58" s="59">
        <f t="shared" si="33"/>
        <v>0</v>
      </c>
      <c r="AM58" s="59">
        <f t="shared" si="29"/>
        <v>0</v>
      </c>
      <c r="AN58" s="59">
        <f t="shared" si="30"/>
        <v>0</v>
      </c>
      <c r="AO58" s="70"/>
    </row>
    <row r="59" spans="1:41">
      <c r="A59" s="53" t="s">
        <v>32</v>
      </c>
      <c r="B59" s="63">
        <f t="shared" si="31"/>
        <v>43770</v>
      </c>
      <c r="C59" s="58"/>
      <c r="D59" s="102"/>
      <c r="E59" s="102"/>
      <c r="F59" s="102"/>
      <c r="G59" s="102"/>
      <c r="H59" s="102"/>
      <c r="I59" s="113"/>
      <c r="J59" s="105"/>
      <c r="K59" s="102"/>
      <c r="L59" s="103"/>
      <c r="M59" s="102"/>
      <c r="N59" s="102"/>
      <c r="O59" s="102"/>
      <c r="P59" s="102"/>
      <c r="Q59" s="102"/>
      <c r="R59" s="104"/>
      <c r="S59" s="3"/>
      <c r="T59" s="113"/>
      <c r="U59" s="230"/>
      <c r="V59" s="228"/>
      <c r="X59" s="23"/>
      <c r="Y59" s="333"/>
      <c r="Z59" s="333"/>
      <c r="AA59" s="333"/>
      <c r="AB59" s="333"/>
      <c r="AC59" s="333"/>
      <c r="AD59" s="333"/>
      <c r="AE59" s="333"/>
      <c r="AF59" s="333"/>
      <c r="AG59" s="25"/>
      <c r="AH59" s="3"/>
      <c r="AI59" s="71"/>
      <c r="AJ59" s="56" t="s">
        <v>32</v>
      </c>
      <c r="AK59" s="59">
        <f t="shared" si="32"/>
        <v>0</v>
      </c>
      <c r="AL59" s="59">
        <f t="shared" si="33"/>
        <v>0</v>
      </c>
      <c r="AM59" s="59">
        <f t="shared" si="29"/>
        <v>0</v>
      </c>
      <c r="AN59" s="59">
        <f t="shared" si="30"/>
        <v>0</v>
      </c>
      <c r="AO59" s="70"/>
    </row>
    <row r="60" spans="1:41">
      <c r="A60" s="53" t="s">
        <v>33</v>
      </c>
      <c r="B60" s="63">
        <f t="shared" si="31"/>
        <v>43771</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2"/>
        <v>0</v>
      </c>
      <c r="AL60" s="59">
        <f t="shared" si="33"/>
        <v>0</v>
      </c>
      <c r="AM60" s="59">
        <f t="shared" si="29"/>
        <v>0</v>
      </c>
      <c r="AN60" s="59">
        <f t="shared" si="30"/>
        <v>0</v>
      </c>
      <c r="AO60" s="70"/>
    </row>
    <row r="61" spans="1:41">
      <c r="A61" s="62" t="s">
        <v>34</v>
      </c>
      <c r="B61" s="52"/>
      <c r="C61" s="61">
        <f>SUMIF($B54:$B60,"&lt;&gt;0",C54:C60)</f>
        <v>0</v>
      </c>
      <c r="D61" s="61">
        <f t="shared" ref="D61:Q61" si="34">SUMIF($B54:$B60,"&lt;&gt;0",D54:D60)</f>
        <v>0</v>
      </c>
      <c r="E61" s="61">
        <f t="shared" si="34"/>
        <v>0</v>
      </c>
      <c r="F61" s="61">
        <f t="shared" si="34"/>
        <v>0</v>
      </c>
      <c r="G61" s="61">
        <f t="shared" si="34"/>
        <v>0</v>
      </c>
      <c r="H61" s="61">
        <f t="shared" si="34"/>
        <v>0</v>
      </c>
      <c r="I61" s="101">
        <f t="shared" si="34"/>
        <v>0</v>
      </c>
      <c r="J61" s="101">
        <f t="shared" si="34"/>
        <v>0</v>
      </c>
      <c r="K61" s="61">
        <f t="shared" si="34"/>
        <v>0</v>
      </c>
      <c r="L61" s="61">
        <f t="shared" si="34"/>
        <v>0</v>
      </c>
      <c r="M61" s="61">
        <f t="shared" si="34"/>
        <v>0</v>
      </c>
      <c r="N61" s="61">
        <f t="shared" si="34"/>
        <v>0</v>
      </c>
      <c r="O61" s="61">
        <f t="shared" si="34"/>
        <v>0</v>
      </c>
      <c r="P61" s="61">
        <f t="shared" si="34"/>
        <v>0</v>
      </c>
      <c r="Q61" s="61">
        <f t="shared" si="34"/>
        <v>0</v>
      </c>
      <c r="R61" s="61"/>
      <c r="S61" s="3"/>
      <c r="T61" s="114">
        <f>SUMIF($B54:$B60,"&lt;&gt;0",T54:T60)</f>
        <v>0</v>
      </c>
      <c r="U61" s="231">
        <f>SUMIF($B54:$B60,"&lt;&gt;0",U54:U60)</f>
        <v>0</v>
      </c>
      <c r="V61" s="231">
        <f>SUMIF($B54:$B60,"&lt;&gt;0",V54:V60)</f>
        <v>0</v>
      </c>
      <c r="X61" s="23"/>
      <c r="Y61" s="3"/>
      <c r="Z61" s="3"/>
      <c r="AA61" s="3"/>
      <c r="AB61" s="3"/>
      <c r="AC61" s="3"/>
      <c r="AD61" s="3"/>
      <c r="AE61" s="3"/>
      <c r="AF61" s="3"/>
      <c r="AG61" s="24"/>
      <c r="AH61" s="3"/>
      <c r="AI61" s="71"/>
      <c r="AJ61" s="56" t="s">
        <v>34</v>
      </c>
      <c r="AK61" s="207">
        <f>SUM(AK54:AK60)</f>
        <v>0</v>
      </c>
      <c r="AL61" s="207">
        <f t="shared" ref="AL61:AN61" si="35">SUM(AL54:AL60)</f>
        <v>0</v>
      </c>
      <c r="AM61" s="207">
        <f t="shared" si="35"/>
        <v>0</v>
      </c>
      <c r="AN61" s="207">
        <f t="shared" si="35"/>
        <v>0</v>
      </c>
      <c r="AO61" s="70"/>
    </row>
    <row r="62" spans="1:41">
      <c r="A62" s="171"/>
      <c r="B62" s="171"/>
      <c r="C62" s="171"/>
      <c r="D62" s="171"/>
      <c r="E62" s="171"/>
      <c r="F62" s="171"/>
      <c r="G62" s="171"/>
      <c r="H62" s="171"/>
      <c r="I62" s="171"/>
      <c r="J62" s="171"/>
      <c r="K62" s="171"/>
      <c r="L62" s="171"/>
      <c r="M62" s="171"/>
      <c r="N62" s="171"/>
      <c r="O62" s="171"/>
      <c r="P62" s="171"/>
      <c r="Q62" s="171"/>
      <c r="R62" s="171"/>
      <c r="S62" s="171"/>
      <c r="T62" s="171"/>
      <c r="U62" s="171"/>
      <c r="V62" s="171"/>
      <c r="X62" s="23"/>
      <c r="Y62" s="335"/>
      <c r="Z62" s="335"/>
      <c r="AA62" s="335"/>
      <c r="AB62" s="335"/>
      <c r="AC62" s="335"/>
      <c r="AD62" s="335"/>
      <c r="AE62" s="33"/>
      <c r="AF62" s="33"/>
      <c r="AG62" s="24"/>
      <c r="AH62" s="3"/>
      <c r="AI62" s="71"/>
      <c r="AJ62" s="70"/>
      <c r="AK62" s="70"/>
      <c r="AL62" s="70"/>
      <c r="AM62" s="70"/>
      <c r="AN62" s="70"/>
      <c r="AO62" s="70"/>
    </row>
    <row r="63" spans="1:4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3.5"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row r="67" spans="1:33" ht="12.75" customHeight="1">
      <c r="C67" s="338" t="s">
        <v>229</v>
      </c>
      <c r="D67" s="338"/>
      <c r="E67" s="338"/>
      <c r="F67" s="338"/>
      <c r="G67" s="338"/>
      <c r="H67" s="338"/>
      <c r="I67" s="338"/>
      <c r="J67" s="338"/>
      <c r="K67" s="338"/>
      <c r="L67" s="338"/>
      <c r="M67" s="338"/>
      <c r="N67" s="340"/>
    </row>
    <row r="68" spans="1:33" ht="12.75" customHeight="1">
      <c r="C68" s="338"/>
      <c r="D68" s="338"/>
      <c r="E68" s="338"/>
      <c r="F68" s="338"/>
      <c r="G68" s="338"/>
      <c r="H68" s="338"/>
      <c r="I68" s="338"/>
      <c r="J68" s="338"/>
      <c r="K68" s="338"/>
      <c r="L68" s="338"/>
      <c r="M68" s="338"/>
      <c r="N68" s="341"/>
    </row>
  </sheetData>
  <sheetProtection sheet="1" selectLockedCells="1"/>
  <protectedRanges>
    <protectedRange sqref="AE27 Y4 Y7 AD4 AB10 AE10 AB13 C6 AD7:AF7 AG13 C18 C30 C42 AH14 C12 C24 C36 C48 C54 C60" name="Range1"/>
    <protectedRange sqref="C19:C23 C31:C35 C43:C47 C7:C11 C55:C59" name="Range1_1"/>
  </protectedRanges>
  <mergeCells count="95">
    <mergeCell ref="AJ2:AL2"/>
    <mergeCell ref="Y3:AB3"/>
    <mergeCell ref="AD3:AF3"/>
    <mergeCell ref="A4:B4"/>
    <mergeCell ref="C4:H4"/>
    <mergeCell ref="I4:J4"/>
    <mergeCell ref="K4:R4"/>
    <mergeCell ref="T4:V4"/>
    <mergeCell ref="Y4:AB4"/>
    <mergeCell ref="AD4:AF4"/>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Y14:AA14"/>
    <mergeCell ref="AD14:AE14"/>
    <mergeCell ref="A16:B16"/>
    <mergeCell ref="C16:H16"/>
    <mergeCell ref="I16:J16"/>
    <mergeCell ref="K16:R16"/>
    <mergeCell ref="T16:V16"/>
    <mergeCell ref="Y15:AA15"/>
    <mergeCell ref="AD15:AE15"/>
    <mergeCell ref="Z25:AC25"/>
    <mergeCell ref="AK16:AN16"/>
    <mergeCell ref="Q17:R17"/>
    <mergeCell ref="Y16:AA16"/>
    <mergeCell ref="AD16:AE16"/>
    <mergeCell ref="Y17:AA17"/>
    <mergeCell ref="AD17:AE17"/>
    <mergeCell ref="Y19:AF19"/>
    <mergeCell ref="Z21:AC21"/>
    <mergeCell ref="Z22:AC22"/>
    <mergeCell ref="Z23:AC23"/>
    <mergeCell ref="Z24:AC24"/>
    <mergeCell ref="Z26:AC26"/>
    <mergeCell ref="A28:B28"/>
    <mergeCell ref="C28:H28"/>
    <mergeCell ref="I28:J28"/>
    <mergeCell ref="K28:R28"/>
    <mergeCell ref="T28:V28"/>
    <mergeCell ref="Z27:AC27"/>
    <mergeCell ref="Z37:AC37"/>
    <mergeCell ref="AK28:AN28"/>
    <mergeCell ref="Q29:R29"/>
    <mergeCell ref="Z28:AC28"/>
    <mergeCell ref="Z29:AC29"/>
    <mergeCell ref="Z30:AC30"/>
    <mergeCell ref="Z31:AC31"/>
    <mergeCell ref="Z32:AC32"/>
    <mergeCell ref="Z33:AC33"/>
    <mergeCell ref="Z34:AC34"/>
    <mergeCell ref="Z35:AC35"/>
    <mergeCell ref="Z36:AC36"/>
    <mergeCell ref="Z44:AC44"/>
    <mergeCell ref="Z38:AC38"/>
    <mergeCell ref="A40:B40"/>
    <mergeCell ref="C40:H40"/>
    <mergeCell ref="I40:J40"/>
    <mergeCell ref="K40:R40"/>
    <mergeCell ref="T40:V40"/>
    <mergeCell ref="Z39:AC39"/>
    <mergeCell ref="AK40:AN40"/>
    <mergeCell ref="Q41:R41"/>
    <mergeCell ref="Z40:AC40"/>
    <mergeCell ref="Z41:AC41"/>
    <mergeCell ref="Z42:AC42"/>
    <mergeCell ref="Z47:AC47"/>
    <mergeCell ref="Z48:AC48"/>
    <mergeCell ref="Z49:AC49"/>
    <mergeCell ref="Z50:AC50"/>
    <mergeCell ref="Z51:AA51"/>
    <mergeCell ref="C67:M68"/>
    <mergeCell ref="N67:N68"/>
    <mergeCell ref="A64:R64"/>
    <mergeCell ref="AK52:AN52"/>
    <mergeCell ref="Y58:AF59"/>
    <mergeCell ref="Y62:AD62"/>
    <mergeCell ref="A63:R63"/>
    <mergeCell ref="A52:B52"/>
    <mergeCell ref="C52:H52"/>
    <mergeCell ref="I52:J52"/>
    <mergeCell ref="K52:R52"/>
    <mergeCell ref="T52:V52"/>
    <mergeCell ref="Q53:R53"/>
  </mergeCells>
  <conditionalFormatting sqref="B18:B24 B30:B36 B6:B12 B42:B48">
    <cfRule type="cellIs" dxfId="62" priority="49" stopIfTrue="1" operator="equal">
      <formula>0</formula>
    </cfRule>
  </conditionalFormatting>
  <conditionalFormatting sqref="AB17">
    <cfRule type="cellIs" dxfId="61" priority="50" stopIfTrue="1" operator="lessThan">
      <formula>0</formula>
    </cfRule>
  </conditionalFormatting>
  <conditionalFormatting sqref="C13:H13 C25:H25 C37:H37 C49:H49 L25:P25 L37:P37 L49:P49 J13 L13:P13">
    <cfRule type="cellIs" dxfId="60" priority="48" stopIfTrue="1" operator="equal">
      <formula>0</formula>
    </cfRule>
  </conditionalFormatting>
  <conditionalFormatting sqref="AE21:AF25 AE49:AF49 AE28:AF35 AF26 AE46:AF47 AE38:AF42 AE44:AF44">
    <cfRule type="cellIs" dxfId="59" priority="47" stopIfTrue="1" operator="equal">
      <formula>0</formula>
    </cfRule>
  </conditionalFormatting>
  <conditionalFormatting sqref="AE48:AF48">
    <cfRule type="cellIs" dxfId="58" priority="46" stopIfTrue="1" operator="equal">
      <formula>0</formula>
    </cfRule>
  </conditionalFormatting>
  <conditionalFormatting sqref="AE51:AF51">
    <cfRule type="cellIs" dxfId="57" priority="45" stopIfTrue="1" operator="equal">
      <formula>0</formula>
    </cfRule>
  </conditionalFormatting>
  <conditionalFormatting sqref="AE46:AF46">
    <cfRule type="expression" dxfId="56" priority="44" stopIfTrue="1">
      <formula>$AE$46:$AF$46=0</formula>
    </cfRule>
  </conditionalFormatting>
  <conditionalFormatting sqref="J25">
    <cfRule type="cellIs" dxfId="55" priority="41" stopIfTrue="1" operator="equal">
      <formula>0</formula>
    </cfRule>
  </conditionalFormatting>
  <conditionalFormatting sqref="J37">
    <cfRule type="cellIs" dxfId="54" priority="40" stopIfTrue="1" operator="equal">
      <formula>0</formula>
    </cfRule>
  </conditionalFormatting>
  <conditionalFormatting sqref="J49">
    <cfRule type="cellIs" dxfId="53" priority="39" stopIfTrue="1" operator="equal">
      <formula>0</formula>
    </cfRule>
  </conditionalFormatting>
  <conditionalFormatting sqref="K25 K37 K49 K13">
    <cfRule type="cellIs" dxfId="52" priority="37" stopIfTrue="1" operator="equal">
      <formula>0</formula>
    </cfRule>
  </conditionalFormatting>
  <conditionalFormatting sqref="I13">
    <cfRule type="cellIs" dxfId="51" priority="36" stopIfTrue="1" operator="equal">
      <formula>0</formula>
    </cfRule>
  </conditionalFormatting>
  <conditionalFormatting sqref="I25">
    <cfRule type="cellIs" dxfId="50" priority="35" stopIfTrue="1" operator="equal">
      <formula>0</formula>
    </cfRule>
  </conditionalFormatting>
  <conditionalFormatting sqref="I49">
    <cfRule type="cellIs" dxfId="49" priority="33" stopIfTrue="1" operator="equal">
      <formula>0</formula>
    </cfRule>
  </conditionalFormatting>
  <conditionalFormatting sqref="T13:V13">
    <cfRule type="cellIs" dxfId="48" priority="31" stopIfTrue="1" operator="equal">
      <formula>0</formula>
    </cfRule>
  </conditionalFormatting>
  <conditionalFormatting sqref="T25:V25">
    <cfRule type="cellIs" dxfId="47" priority="30" stopIfTrue="1" operator="equal">
      <formula>0</formula>
    </cfRule>
  </conditionalFormatting>
  <conditionalFormatting sqref="T37:V37">
    <cfRule type="cellIs" dxfId="46" priority="29" stopIfTrue="1" operator="equal">
      <formula>0</formula>
    </cfRule>
  </conditionalFormatting>
  <conditionalFormatting sqref="T49:V49">
    <cfRule type="cellIs" dxfId="45" priority="28" stopIfTrue="1" operator="equal">
      <formula>0</formula>
    </cfRule>
  </conditionalFormatting>
  <conditionalFormatting sqref="AE50:AF50">
    <cfRule type="cellIs" dxfId="44" priority="26" stopIfTrue="1" operator="equal">
      <formula>0</formula>
    </cfRule>
  </conditionalFormatting>
  <conditionalFormatting sqref="I37">
    <cfRule type="cellIs" dxfId="43" priority="21" stopIfTrue="1" operator="equal">
      <formula>0</formula>
    </cfRule>
  </conditionalFormatting>
  <conditionalFormatting sqref="AE26">
    <cfRule type="cellIs" dxfId="42" priority="19" stopIfTrue="1" operator="equal">
      <formula>0</formula>
    </cfRule>
  </conditionalFormatting>
  <conditionalFormatting sqref="AE45:AF45">
    <cfRule type="cellIs" dxfId="41" priority="18" stopIfTrue="1" operator="equal">
      <formula>0</formula>
    </cfRule>
  </conditionalFormatting>
  <conditionalFormatting sqref="C61:H61 L61:P61">
    <cfRule type="cellIs" dxfId="40" priority="12" stopIfTrue="1" operator="equal">
      <formula>0</formula>
    </cfRule>
  </conditionalFormatting>
  <conditionalFormatting sqref="B54:B60">
    <cfRule type="cellIs" dxfId="39" priority="13" stopIfTrue="1" operator="equal">
      <formula>0</formula>
    </cfRule>
  </conditionalFormatting>
  <conditionalFormatting sqref="J61">
    <cfRule type="cellIs" dxfId="38" priority="11" stopIfTrue="1" operator="equal">
      <formula>0</formula>
    </cfRule>
  </conditionalFormatting>
  <conditionalFormatting sqref="K61">
    <cfRule type="cellIs" dxfId="37" priority="10" stopIfTrue="1" operator="equal">
      <formula>0</formula>
    </cfRule>
  </conditionalFormatting>
  <conditionalFormatting sqref="I61">
    <cfRule type="cellIs" dxfId="36" priority="9" stopIfTrue="1" operator="equal">
      <formula>0</formula>
    </cfRule>
  </conditionalFormatting>
  <conditionalFormatting sqref="T61:V61">
    <cfRule type="cellIs" dxfId="35" priority="8" stopIfTrue="1" operator="equal">
      <formula>0</formula>
    </cfRule>
  </conditionalFormatting>
  <conditionalFormatting sqref="Q13">
    <cfRule type="cellIs" dxfId="34" priority="6" stopIfTrue="1" operator="equal">
      <formula>0</formula>
    </cfRule>
  </conditionalFormatting>
  <conditionalFormatting sqref="Q25">
    <cfRule type="cellIs" dxfId="33" priority="5" stopIfTrue="1" operator="equal">
      <formula>0</formula>
    </cfRule>
  </conditionalFormatting>
  <conditionalFormatting sqref="Q37">
    <cfRule type="cellIs" dxfId="32" priority="4" stopIfTrue="1" operator="equal">
      <formula>0</formula>
    </cfRule>
  </conditionalFormatting>
  <conditionalFormatting sqref="Q49">
    <cfRule type="cellIs" dxfId="31" priority="3" stopIfTrue="1" operator="equal">
      <formula>0</formula>
    </cfRule>
  </conditionalFormatting>
  <conditionalFormatting sqref="Q61">
    <cfRule type="cellIs" dxfId="30" priority="2" stopIfTrue="1" operator="equal">
      <formula>0</formula>
    </cfRule>
  </conditionalFormatting>
  <conditionalFormatting sqref="AE43:AF43">
    <cfRule type="cellIs" dxfId="29" priority="1" stopIfTrue="1" operator="equal">
      <formula>0</formula>
    </cfRule>
  </conditionalFormatting>
  <dataValidations count="5">
    <dataValidation type="date" allowBlank="1" showInputMessage="1" sqref="AE10" xr:uid="{E25B75F6-729A-462F-B22C-390142B06E29}">
      <formula1>1</formula1>
      <formula2>73050</formula2>
    </dataValidation>
    <dataValidation type="decimal" allowBlank="1" showInputMessage="1" showErrorMessage="1" errorTitle="Invalid Data Type" error="Please enter a number between 0 and 24." sqref="C42:C48 C30:C36 C18:C24 C6:C12 C54:C60" xr:uid="{6795F810-45CF-4D47-83C2-1DE1B10BAC47}">
      <formula1>0</formula1>
      <formula2>24</formula2>
    </dataValidation>
    <dataValidation type="decimal" allowBlank="1" showInputMessage="1" showErrorMessage="1" sqref="AD7" xr:uid="{CC433AA7-FA21-4F96-A966-551F0EDD8469}">
      <formula1>0</formula1>
      <formula2>2</formula2>
    </dataValidation>
    <dataValidation type="decimal" allowBlank="1" showInputMessage="1" showErrorMessage="1" sqref="AE27 AB13 AG13 AH14" xr:uid="{17173E0E-70A8-4051-A5DD-EBCE82E06989}">
      <formula1>0</formula1>
      <formula2>300</formula2>
    </dataValidation>
    <dataValidation allowBlank="1" showInputMessage="1" sqref="AB10" xr:uid="{EFE7469A-D821-4742-95AC-60CF50046ABA}"/>
  </dataValidations>
  <hyperlinks>
    <hyperlink ref="F65" r:id="rId1" display="http://web.uncg.edu/hrs/PolicyManuals/StaffManual/Section5/" xr:uid="{00000000-0004-0000-0F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C3F0053-9D71-46B0-9201-E926AC1536D0}">
          <x14:formula1>
            <xm:f>Validation!$B$18:$B$25</xm:f>
          </x14:formula1>
          <xm:sqref>R6:R12 R18:R24 R54:R60 R42:R48 R30:R36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3" tint="0.79998168889431442"/>
    <pageSetUpPr fitToPage="1"/>
  </sheetPr>
  <dimension ref="A2:AR66"/>
  <sheetViews>
    <sheetView showGridLines="0" topLeftCell="A4"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9.1406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43772</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43773</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43774</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43775</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43776</v>
      </c>
      <c r="C10" s="58"/>
      <c r="D10" s="102"/>
      <c r="E10" s="102"/>
      <c r="F10" s="102"/>
      <c r="G10" s="102"/>
      <c r="H10" s="192"/>
      <c r="I10" s="113"/>
      <c r="J10" s="105"/>
      <c r="K10" s="102"/>
      <c r="L10" s="103"/>
      <c r="M10" s="102"/>
      <c r="N10" s="102"/>
      <c r="O10" s="102"/>
      <c r="P10" s="102"/>
      <c r="Q10" s="102"/>
      <c r="R10" s="104"/>
      <c r="S10" s="6"/>
      <c r="T10" s="113"/>
      <c r="U10" s="230"/>
      <c r="V10" s="228"/>
      <c r="Y10" s="398" t="str">
        <f>Validation!B15</f>
        <v>December (2019)</v>
      </c>
      <c r="Z10" s="399"/>
      <c r="AA10" s="3"/>
      <c r="AB10" s="400">
        <f>VLOOKUP(Y10,Validation!B4:F15,2,FALSE)</f>
        <v>43772</v>
      </c>
      <c r="AC10" s="401"/>
      <c r="AD10" s="3"/>
      <c r="AE10" s="400">
        <f>VLOOKUP(Y10,Validation!B4:F15,4,FALSE)</f>
        <v>43799</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43777</v>
      </c>
      <c r="C11" s="58"/>
      <c r="D11" s="102"/>
      <c r="E11" s="102"/>
      <c r="F11" s="102"/>
      <c r="G11" s="102"/>
      <c r="H11" s="192"/>
      <c r="I11" s="113"/>
      <c r="J11" s="105"/>
      <c r="K11" s="102"/>
      <c r="L11" s="103"/>
      <c r="M11" s="102"/>
      <c r="N11" s="102"/>
      <c r="O11" s="102"/>
      <c r="P11" s="102"/>
      <c r="Q11" s="102"/>
      <c r="R11" s="104"/>
      <c r="S11" s="6"/>
      <c r="T11" s="113"/>
      <c r="U11" s="230"/>
      <c r="V11" s="228"/>
      <c r="X11" s="3"/>
      <c r="Y11" s="3"/>
      <c r="Z11" s="3"/>
      <c r="AA11" s="3"/>
      <c r="AB11" s="3"/>
      <c r="AC11" s="3"/>
      <c r="AD11" s="3"/>
      <c r="AE11" s="3"/>
      <c r="AF11" s="3"/>
      <c r="AG11" s="3"/>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43778</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November!AB17</f>
        <v>0</v>
      </c>
      <c r="AC13" s="166"/>
      <c r="AD13" s="395" t="s">
        <v>162</v>
      </c>
      <c r="AE13" s="396"/>
      <c r="AF13" s="156">
        <f>November!AF17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43779</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43780</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43781</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43782</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43783</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43784</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43785</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IF(SUM(C49,D49,E49)&lt;=40,AK50+AN50,AN50)+
IF(SUM(C61,D61,E61)&lt;=40,AK62+AN62,AN62)</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IF($C$49+$D$49+$E$49&gt;40,(AK50)*1.5,0)+
IF($C$61+$D$61+$E$61&gt;40,(AK62)*1.5,0)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AL13+AL25+AL37+AL50+AL62</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43786</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43787</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43788</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43789</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43790</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43791</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43792</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44"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43793</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 si="21">IF($U$13&gt;0,T42,0)</f>
        <v>0</v>
      </c>
      <c r="AN42" s="59">
        <f t="shared" ref="AN42" si="22">IF(E42&gt;8,8,E42)</f>
        <v>0</v>
      </c>
      <c r="AO42" s="70"/>
    </row>
    <row r="43" spans="1:41" s="3" customFormat="1">
      <c r="A43" s="53" t="s">
        <v>28</v>
      </c>
      <c r="B43" s="63">
        <f t="shared" ref="B43:B48" si="23">IF(B42&lt;&gt;0,IF(SUM(B42+1)&gt;$AE$10,0, SUM(B42+1)),0)</f>
        <v>43794</v>
      </c>
      <c r="C43" s="58"/>
      <c r="D43" s="102"/>
      <c r="E43" s="102"/>
      <c r="F43" s="102"/>
      <c r="G43" s="102"/>
      <c r="H43" s="102"/>
      <c r="I43" s="193"/>
      <c r="J43" s="105"/>
      <c r="K43" s="102"/>
      <c r="L43" s="102"/>
      <c r="M43" s="102"/>
      <c r="N43" s="102"/>
      <c r="O43" s="102"/>
      <c r="P43" s="102"/>
      <c r="Q43" s="102"/>
      <c r="R43" s="104"/>
      <c r="T43" s="113"/>
      <c r="U43" s="230"/>
      <c r="V43" s="228"/>
      <c r="Y43" s="40">
        <v>194</v>
      </c>
      <c r="Z43" s="273" t="s">
        <v>231</v>
      </c>
      <c r="AA43" s="271"/>
      <c r="AB43" s="271"/>
      <c r="AC43" s="272"/>
      <c r="AD43" s="15" t="s">
        <v>230</v>
      </c>
      <c r="AE43" s="14">
        <f>SUMIFS(Q:Q,R:R,"SALB",B:B,"&lt;&gt;0")</f>
        <v>0</v>
      </c>
      <c r="AF43" s="39">
        <f t="shared" si="20"/>
        <v>0</v>
      </c>
      <c r="AI43" s="71"/>
      <c r="AJ43" s="56"/>
      <c r="AK43" s="59"/>
      <c r="AL43" s="59"/>
      <c r="AM43" s="59"/>
      <c r="AN43" s="59"/>
      <c r="AO43" s="70"/>
    </row>
    <row r="44" spans="1:41" s="3" customFormat="1">
      <c r="A44" s="53" t="s">
        <v>29</v>
      </c>
      <c r="B44" s="63">
        <f t="shared" si="23"/>
        <v>43795</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28</v>
      </c>
      <c r="AK44" s="59">
        <f t="shared" ref="AK44:AK49" si="24">I43</f>
        <v>0</v>
      </c>
      <c r="AL44" s="59">
        <f t="shared" ref="AL44:AL49" si="25">K43</f>
        <v>0</v>
      </c>
      <c r="AM44" s="59">
        <f t="shared" ref="AM44:AM49" si="26">IF($U$13&gt;0,T43,0)</f>
        <v>0</v>
      </c>
      <c r="AN44" s="59">
        <f t="shared" ref="AN44:AN49" si="27">IF(E43&gt;8,8,E43)</f>
        <v>0</v>
      </c>
      <c r="AO44" s="70"/>
    </row>
    <row r="45" spans="1:41" s="3" customFormat="1">
      <c r="A45" s="53" t="s">
        <v>30</v>
      </c>
      <c r="B45" s="63">
        <f t="shared" si="23"/>
        <v>43796</v>
      </c>
      <c r="C45" s="58"/>
      <c r="D45" s="102"/>
      <c r="E45" s="102"/>
      <c r="F45" s="102"/>
      <c r="G45" s="102"/>
      <c r="H45" s="102"/>
      <c r="I45" s="193"/>
      <c r="J45" s="105"/>
      <c r="K45" s="102"/>
      <c r="L45" s="102"/>
      <c r="M45" s="102"/>
      <c r="N45" s="102"/>
      <c r="O45" s="102"/>
      <c r="P45" s="102"/>
      <c r="Q45" s="102"/>
      <c r="R45" s="104"/>
      <c r="T45" s="113"/>
      <c r="U45" s="230"/>
      <c r="V45" s="228"/>
      <c r="Y45" s="173">
        <v>197</v>
      </c>
      <c r="Z45" s="238" t="s">
        <v>223</v>
      </c>
      <c r="AA45" s="239"/>
      <c r="AB45" s="239"/>
      <c r="AC45" s="240"/>
      <c r="AD45" s="174" t="s">
        <v>221</v>
      </c>
      <c r="AE45" s="175">
        <f>SUMIFS(Q:Q,R:R,"DR",B:B,"&lt;&gt;0")</f>
        <v>0</v>
      </c>
      <c r="AF45" s="176">
        <f t="shared" ref="AF45:AF50" si="28">AE45</f>
        <v>0</v>
      </c>
      <c r="AI45" s="71"/>
      <c r="AJ45" s="56" t="s">
        <v>29</v>
      </c>
      <c r="AK45" s="59">
        <f t="shared" si="24"/>
        <v>0</v>
      </c>
      <c r="AL45" s="59">
        <f t="shared" si="25"/>
        <v>0</v>
      </c>
      <c r="AM45" s="59">
        <f t="shared" si="26"/>
        <v>0</v>
      </c>
      <c r="AN45" s="59">
        <f t="shared" si="27"/>
        <v>0</v>
      </c>
      <c r="AO45" s="70"/>
    </row>
    <row r="46" spans="1:41" s="3" customFormat="1" ht="13.5" thickBot="1">
      <c r="A46" s="53" t="s">
        <v>31</v>
      </c>
      <c r="B46" s="63">
        <f t="shared" si="23"/>
        <v>43797</v>
      </c>
      <c r="C46" s="58"/>
      <c r="D46" s="102"/>
      <c r="E46" s="102"/>
      <c r="F46" s="102"/>
      <c r="G46" s="102"/>
      <c r="H46" s="102"/>
      <c r="I46" s="193"/>
      <c r="J46" s="105"/>
      <c r="K46" s="102"/>
      <c r="L46" s="102"/>
      <c r="M46" s="102"/>
      <c r="N46" s="102"/>
      <c r="O46" s="102"/>
      <c r="P46" s="102"/>
      <c r="Q46" s="102"/>
      <c r="R46" s="104"/>
      <c r="T46" s="113"/>
      <c r="U46" s="230"/>
      <c r="V46" s="228"/>
      <c r="Y46" s="180"/>
      <c r="Z46" s="223" t="s">
        <v>98</v>
      </c>
      <c r="AA46" s="224"/>
      <c r="AB46" s="224"/>
      <c r="AC46" s="225"/>
      <c r="AD46" s="157" t="s">
        <v>97</v>
      </c>
      <c r="AE46" s="181">
        <f>SUMIFS(Q:Q,R:R,"CL",B:B,"&lt;&gt;0")</f>
        <v>0</v>
      </c>
      <c r="AF46" s="182">
        <f t="shared" si="28"/>
        <v>0</v>
      </c>
      <c r="AI46" s="71"/>
      <c r="AJ46" s="56" t="s">
        <v>30</v>
      </c>
      <c r="AK46" s="59">
        <f t="shared" si="24"/>
        <v>0</v>
      </c>
      <c r="AL46" s="59">
        <f t="shared" si="25"/>
        <v>0</v>
      </c>
      <c r="AM46" s="59">
        <f t="shared" si="26"/>
        <v>0</v>
      </c>
      <c r="AN46" s="59">
        <f t="shared" si="27"/>
        <v>0</v>
      </c>
      <c r="AO46" s="70"/>
    </row>
    <row r="47" spans="1:41" s="3" customFormat="1" ht="13.5" thickTop="1">
      <c r="A47" s="53" t="s">
        <v>32</v>
      </c>
      <c r="B47" s="63">
        <f t="shared" si="23"/>
        <v>43798</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8"/>
        <v>0</v>
      </c>
      <c r="AI47" s="71"/>
      <c r="AJ47" s="56" t="s">
        <v>31</v>
      </c>
      <c r="AK47" s="59">
        <f t="shared" si="24"/>
        <v>0</v>
      </c>
      <c r="AL47" s="59">
        <f t="shared" si="25"/>
        <v>0</v>
      </c>
      <c r="AM47" s="59">
        <f t="shared" si="26"/>
        <v>0</v>
      </c>
      <c r="AN47" s="59">
        <f t="shared" si="27"/>
        <v>0</v>
      </c>
      <c r="AO47" s="70"/>
    </row>
    <row r="48" spans="1:41" s="3" customFormat="1" ht="13.5" thickBot="1">
      <c r="A48" s="53" t="s">
        <v>33</v>
      </c>
      <c r="B48" s="63">
        <f t="shared" si="23"/>
        <v>43799</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8"/>
        <v>0</v>
      </c>
      <c r="AI48" s="71"/>
      <c r="AJ48" s="56" t="s">
        <v>32</v>
      </c>
      <c r="AK48" s="59">
        <f t="shared" si="24"/>
        <v>0</v>
      </c>
      <c r="AL48" s="59">
        <f t="shared" si="25"/>
        <v>0</v>
      </c>
      <c r="AM48" s="59">
        <f t="shared" si="26"/>
        <v>0</v>
      </c>
      <c r="AN48" s="59">
        <f t="shared" si="27"/>
        <v>0</v>
      </c>
      <c r="AO48" s="70"/>
    </row>
    <row r="49" spans="1:44" s="3" customFormat="1" ht="13.5" thickTop="1">
      <c r="A49" s="62" t="s">
        <v>34</v>
      </c>
      <c r="B49" s="52"/>
      <c r="C49" s="61">
        <f>SUMIF($B42:$B48,"&lt;&gt;0",C42:C48)</f>
        <v>0</v>
      </c>
      <c r="D49" s="61">
        <f t="shared" ref="D49:Q49" si="29">SUMIF($B42:$B48,"&lt;&gt;0",D42:D48)</f>
        <v>0</v>
      </c>
      <c r="E49" s="61">
        <f t="shared" si="29"/>
        <v>0</v>
      </c>
      <c r="F49" s="61">
        <f t="shared" si="29"/>
        <v>0</v>
      </c>
      <c r="G49" s="61">
        <f t="shared" si="29"/>
        <v>0</v>
      </c>
      <c r="H49" s="61">
        <f t="shared" si="29"/>
        <v>0</v>
      </c>
      <c r="I49" s="101">
        <f t="shared" si="29"/>
        <v>0</v>
      </c>
      <c r="J49" s="101">
        <f t="shared" si="29"/>
        <v>0</v>
      </c>
      <c r="K49" s="61">
        <f t="shared" si="29"/>
        <v>0</v>
      </c>
      <c r="L49" s="61">
        <f t="shared" si="29"/>
        <v>0</v>
      </c>
      <c r="M49" s="61">
        <f t="shared" si="29"/>
        <v>0</v>
      </c>
      <c r="N49" s="61">
        <f t="shared" si="29"/>
        <v>0</v>
      </c>
      <c r="O49" s="61">
        <f t="shared" si="29"/>
        <v>0</v>
      </c>
      <c r="P49" s="61">
        <f t="shared" si="29"/>
        <v>0</v>
      </c>
      <c r="Q49" s="61">
        <f t="shared" si="29"/>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8"/>
        <v>0</v>
      </c>
      <c r="AI49" s="71"/>
      <c r="AJ49" s="56" t="s">
        <v>33</v>
      </c>
      <c r="AK49" s="59">
        <f t="shared" si="24"/>
        <v>0</v>
      </c>
      <c r="AL49" s="59">
        <f t="shared" si="25"/>
        <v>0</v>
      </c>
      <c r="AM49" s="59">
        <f t="shared" si="26"/>
        <v>0</v>
      </c>
      <c r="AN49" s="59">
        <f t="shared" si="27"/>
        <v>0</v>
      </c>
      <c r="AO49" s="70"/>
    </row>
    <row r="50" spans="1:44"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8"/>
        <v>0</v>
      </c>
      <c r="AI50" s="71"/>
      <c r="AJ50" s="56" t="s">
        <v>34</v>
      </c>
      <c r="AK50" s="207">
        <f>SUM(AK42:AK49)</f>
        <v>0</v>
      </c>
      <c r="AL50" s="207">
        <f>SUM(AL42:AL49)</f>
        <v>0</v>
      </c>
      <c r="AM50" s="207">
        <f>SUM(AM42:AM49)</f>
        <v>0</v>
      </c>
      <c r="AN50" s="207">
        <f>SUM(AN42:AN49)</f>
        <v>0</v>
      </c>
      <c r="AO50" s="70"/>
    </row>
    <row r="51" spans="1:44" s="3" customFormat="1" ht="14.25" thickTop="1" thickBot="1">
      <c r="Y51" s="17"/>
      <c r="Z51" s="354"/>
      <c r="AA51" s="354"/>
      <c r="AB51" s="4" t="s">
        <v>54</v>
      </c>
      <c r="AC51" s="4"/>
      <c r="AD51" s="4"/>
      <c r="AE51" s="183">
        <f>SUM(AE21:AE50)</f>
        <v>0</v>
      </c>
      <c r="AF51" s="85">
        <f>SUM(AF21:AF50)</f>
        <v>0</v>
      </c>
      <c r="AI51" s="71"/>
      <c r="AJ51" s="70"/>
      <c r="AK51" s="70"/>
      <c r="AL51" s="70"/>
      <c r="AM51" s="70"/>
      <c r="AN51" s="70"/>
      <c r="AO51" s="70"/>
    </row>
    <row r="52" spans="1:44" ht="13.5" customHeight="1" thickTop="1">
      <c r="A52" s="405"/>
      <c r="B52" s="405"/>
      <c r="C52" s="406"/>
      <c r="D52" s="406"/>
      <c r="E52" s="406"/>
      <c r="F52" s="406"/>
      <c r="G52" s="406"/>
      <c r="H52" s="406"/>
      <c r="I52" s="406"/>
      <c r="J52" s="406"/>
      <c r="K52" s="406"/>
      <c r="L52" s="406"/>
      <c r="M52" s="406"/>
      <c r="N52" s="406"/>
      <c r="O52" s="406"/>
      <c r="P52" s="406"/>
      <c r="Q52" s="406"/>
      <c r="R52" s="406"/>
      <c r="S52" s="171"/>
      <c r="T52" s="406"/>
      <c r="U52" s="406"/>
      <c r="V52" s="406"/>
      <c r="W52" s="3"/>
      <c r="X52" s="3"/>
      <c r="Y52" s="50" t="s">
        <v>44</v>
      </c>
      <c r="Z52" s="18"/>
      <c r="AA52" s="3"/>
      <c r="AB52" s="1" t="s">
        <v>56</v>
      </c>
      <c r="AC52" s="3"/>
      <c r="AD52" s="3"/>
      <c r="AE52" s="3"/>
      <c r="AF52" s="3"/>
      <c r="AG52" s="3"/>
      <c r="AH52" s="3"/>
      <c r="AI52" s="71"/>
      <c r="AJ52" s="70"/>
      <c r="AK52" s="70"/>
      <c r="AL52" s="70"/>
      <c r="AM52" s="70"/>
      <c r="AN52" s="70"/>
      <c r="AO52" s="70"/>
      <c r="AP52" s="3"/>
      <c r="AQ52" s="3"/>
      <c r="AR52" s="3"/>
    </row>
    <row r="53" spans="1:44" ht="12.75" customHeight="1" thickBot="1">
      <c r="A53" s="265"/>
      <c r="B53" s="234"/>
      <c r="C53" s="265"/>
      <c r="D53" s="265"/>
      <c r="E53" s="265"/>
      <c r="F53" s="265"/>
      <c r="G53" s="265"/>
      <c r="H53" s="265"/>
      <c r="I53" s="235"/>
      <c r="J53" s="235"/>
      <c r="K53" s="265"/>
      <c r="L53" s="265"/>
      <c r="M53" s="265"/>
      <c r="N53" s="265"/>
      <c r="O53" s="265"/>
      <c r="P53" s="265"/>
      <c r="Q53" s="404"/>
      <c r="R53" s="404"/>
      <c r="S53" s="46"/>
      <c r="T53" s="265"/>
      <c r="U53" s="265"/>
      <c r="V53" s="265"/>
      <c r="X53" s="3"/>
      <c r="Y53" s="3"/>
      <c r="Z53" s="3"/>
      <c r="AA53" s="3"/>
      <c r="AB53" s="3"/>
      <c r="AC53" s="3"/>
      <c r="AD53" s="3"/>
      <c r="AE53" s="3"/>
      <c r="AF53" s="3"/>
      <c r="AG53" s="3"/>
      <c r="AH53" s="3"/>
      <c r="AI53" s="71"/>
      <c r="AJ53" s="54" t="s">
        <v>22</v>
      </c>
      <c r="AK53" s="330" t="s">
        <v>78</v>
      </c>
      <c r="AL53" s="331"/>
      <c r="AM53" s="331"/>
      <c r="AN53" s="332"/>
      <c r="AO53" s="70"/>
    </row>
    <row r="54" spans="1:44" ht="13.5" thickTop="1">
      <c r="A54" s="46"/>
      <c r="B54" s="162"/>
      <c r="C54" s="209"/>
      <c r="D54" s="209"/>
      <c r="E54" s="209"/>
      <c r="F54" s="209"/>
      <c r="G54" s="209"/>
      <c r="H54" s="209"/>
      <c r="I54" s="209"/>
      <c r="J54" s="209"/>
      <c r="K54" s="209"/>
      <c r="L54" s="209"/>
      <c r="M54" s="209"/>
      <c r="N54" s="209"/>
      <c r="O54" s="209"/>
      <c r="P54" s="209"/>
      <c r="Q54" s="209"/>
      <c r="R54" s="210"/>
      <c r="S54" s="171"/>
      <c r="T54" s="209"/>
      <c r="U54" s="209"/>
      <c r="V54" s="209"/>
      <c r="X54" s="154"/>
      <c r="Y54" s="21"/>
      <c r="Z54" s="21"/>
      <c r="AA54" s="21"/>
      <c r="AB54" s="21"/>
      <c r="AC54" s="21"/>
      <c r="AD54" s="21"/>
      <c r="AE54" s="21"/>
      <c r="AF54" s="21"/>
      <c r="AG54" s="22"/>
      <c r="AH54" s="3"/>
      <c r="AI54" s="71"/>
      <c r="AJ54" s="54" t="s">
        <v>25</v>
      </c>
      <c r="AK54" s="54" t="s">
        <v>79</v>
      </c>
      <c r="AL54" s="54" t="s">
        <v>80</v>
      </c>
      <c r="AM54" s="54" t="s">
        <v>85</v>
      </c>
      <c r="AN54" s="54" t="s">
        <v>89</v>
      </c>
      <c r="AO54" s="70"/>
    </row>
    <row r="55" spans="1:44">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3"/>
      <c r="AI55" s="71"/>
      <c r="AJ55" s="56" t="s">
        <v>27</v>
      </c>
      <c r="AK55" s="59">
        <f t="shared" ref="AK55:AK61" si="30">I54</f>
        <v>0</v>
      </c>
      <c r="AL55" s="59">
        <f t="shared" ref="AL55:AL61" si="31">K54</f>
        <v>0</v>
      </c>
      <c r="AM55" s="59">
        <f t="shared" ref="AM55:AM61" si="32">IF($U$13&gt;0,T54,0)</f>
        <v>0</v>
      </c>
      <c r="AN55" s="59">
        <f t="shared" ref="AN55:AN61" si="33">IF(E54&gt;8,8,E54)</f>
        <v>0</v>
      </c>
      <c r="AO55" s="70"/>
    </row>
    <row r="56" spans="1:44">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28</v>
      </c>
      <c r="AK56" s="59">
        <f t="shared" si="30"/>
        <v>0</v>
      </c>
      <c r="AL56" s="59">
        <f t="shared" si="31"/>
        <v>0</v>
      </c>
      <c r="AM56" s="59">
        <f t="shared" si="32"/>
        <v>0</v>
      </c>
      <c r="AN56" s="59">
        <f t="shared" si="33"/>
        <v>0</v>
      </c>
      <c r="AO56" s="70"/>
    </row>
    <row r="57" spans="1:44" ht="12.75" customHeight="1">
      <c r="A57" s="46"/>
      <c r="B57" s="162"/>
      <c r="C57" s="338" t="s">
        <v>229</v>
      </c>
      <c r="D57" s="338"/>
      <c r="E57" s="338"/>
      <c r="F57" s="338"/>
      <c r="G57" s="338"/>
      <c r="H57" s="338"/>
      <c r="I57" s="338"/>
      <c r="J57" s="338"/>
      <c r="K57" s="338"/>
      <c r="L57" s="338"/>
      <c r="M57" s="338"/>
      <c r="N57" s="340"/>
      <c r="O57" s="209"/>
      <c r="P57" s="209"/>
      <c r="Q57" s="209"/>
      <c r="R57" s="210"/>
      <c r="S57" s="171"/>
      <c r="T57" s="209"/>
      <c r="U57" s="209"/>
      <c r="V57" s="209"/>
      <c r="X57" s="23"/>
      <c r="Y57" s="3" t="s">
        <v>37</v>
      </c>
      <c r="Z57" s="3"/>
      <c r="AA57" s="3"/>
      <c r="AB57" s="3"/>
      <c r="AC57" s="3"/>
      <c r="AD57" s="3"/>
      <c r="AE57" s="3" t="s">
        <v>26</v>
      </c>
      <c r="AF57" s="3"/>
      <c r="AG57" s="24"/>
      <c r="AH57" s="4"/>
      <c r="AI57" s="71"/>
      <c r="AJ57" s="56" t="s">
        <v>29</v>
      </c>
      <c r="AK57" s="59">
        <f t="shared" si="30"/>
        <v>0</v>
      </c>
      <c r="AL57" s="59">
        <f t="shared" si="31"/>
        <v>0</v>
      </c>
      <c r="AM57" s="59">
        <f t="shared" si="32"/>
        <v>0</v>
      </c>
      <c r="AN57" s="59">
        <f t="shared" si="33"/>
        <v>0</v>
      </c>
      <c r="AO57" s="70"/>
    </row>
    <row r="58" spans="1:44" ht="12.75" customHeight="1">
      <c r="A58" s="46"/>
      <c r="B58" s="162"/>
      <c r="C58" s="338"/>
      <c r="D58" s="338"/>
      <c r="E58" s="338"/>
      <c r="F58" s="338"/>
      <c r="G58" s="338"/>
      <c r="H58" s="338"/>
      <c r="I58" s="338"/>
      <c r="J58" s="338"/>
      <c r="K58" s="338"/>
      <c r="L58" s="338"/>
      <c r="M58" s="338"/>
      <c r="N58" s="341"/>
      <c r="O58" s="209"/>
      <c r="P58" s="209"/>
      <c r="Q58" s="209"/>
      <c r="R58" s="210"/>
      <c r="S58" s="171"/>
      <c r="T58" s="209"/>
      <c r="U58" s="209"/>
      <c r="V58" s="209"/>
      <c r="X58" s="23"/>
      <c r="Y58" s="333" t="s">
        <v>82</v>
      </c>
      <c r="Z58" s="333"/>
      <c r="AA58" s="333"/>
      <c r="AB58" s="333"/>
      <c r="AC58" s="333"/>
      <c r="AD58" s="333"/>
      <c r="AE58" s="333"/>
      <c r="AF58" s="333"/>
      <c r="AG58" s="25"/>
      <c r="AH58" s="3"/>
      <c r="AI58" s="71"/>
      <c r="AJ58" s="56" t="s">
        <v>30</v>
      </c>
      <c r="AK58" s="59">
        <f t="shared" si="30"/>
        <v>0</v>
      </c>
      <c r="AL58" s="59">
        <f t="shared" si="31"/>
        <v>0</v>
      </c>
      <c r="AM58" s="59">
        <f t="shared" si="32"/>
        <v>0</v>
      </c>
      <c r="AN58" s="59">
        <f t="shared" si="33"/>
        <v>0</v>
      </c>
      <c r="AO58" s="70"/>
    </row>
    <row r="59" spans="1:44">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33"/>
      <c r="Z59" s="333"/>
      <c r="AA59" s="333"/>
      <c r="AB59" s="333"/>
      <c r="AC59" s="333"/>
      <c r="AD59" s="333"/>
      <c r="AE59" s="333"/>
      <c r="AF59" s="333"/>
      <c r="AG59" s="25"/>
      <c r="AH59" s="3"/>
      <c r="AI59" s="71"/>
      <c r="AJ59" s="56" t="s">
        <v>31</v>
      </c>
      <c r="AK59" s="59">
        <f t="shared" si="30"/>
        <v>0</v>
      </c>
      <c r="AL59" s="59">
        <f t="shared" si="31"/>
        <v>0</v>
      </c>
      <c r="AM59" s="59">
        <f t="shared" si="32"/>
        <v>0</v>
      </c>
      <c r="AN59" s="59">
        <f t="shared" si="33"/>
        <v>0</v>
      </c>
      <c r="AO59" s="70"/>
    </row>
    <row r="60" spans="1:44">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32</v>
      </c>
      <c r="AK60" s="59">
        <f t="shared" si="30"/>
        <v>0</v>
      </c>
      <c r="AL60" s="59">
        <f t="shared" si="31"/>
        <v>0</v>
      </c>
      <c r="AM60" s="59">
        <f t="shared" si="32"/>
        <v>0</v>
      </c>
      <c r="AN60" s="59">
        <f t="shared" si="33"/>
        <v>0</v>
      </c>
      <c r="AO60" s="70"/>
    </row>
    <row r="61" spans="1:44">
      <c r="A61" s="46"/>
      <c r="B61" s="46"/>
      <c r="C61" s="46"/>
      <c r="D61" s="46"/>
      <c r="E61" s="46"/>
      <c r="F61" s="46"/>
      <c r="G61" s="46"/>
      <c r="H61" s="46"/>
      <c r="I61" s="46"/>
      <c r="J61" s="46"/>
      <c r="K61" s="46"/>
      <c r="L61" s="46"/>
      <c r="M61" s="46"/>
      <c r="N61" s="46"/>
      <c r="O61" s="46"/>
      <c r="P61" s="46"/>
      <c r="Q61" s="46"/>
      <c r="R61" s="46"/>
      <c r="S61" s="46"/>
      <c r="T61" s="46"/>
      <c r="U61" s="46"/>
      <c r="V61" s="46"/>
      <c r="X61" s="23"/>
      <c r="Y61" s="3"/>
      <c r="Z61" s="3"/>
      <c r="AA61" s="3"/>
      <c r="AB61" s="3"/>
      <c r="AC61" s="3"/>
      <c r="AD61" s="3"/>
      <c r="AE61" s="3"/>
      <c r="AF61" s="3"/>
      <c r="AG61" s="24"/>
      <c r="AH61" s="3"/>
      <c r="AI61" s="71"/>
      <c r="AJ61" s="56" t="s">
        <v>33</v>
      </c>
      <c r="AK61" s="59">
        <f t="shared" si="30"/>
        <v>0</v>
      </c>
      <c r="AL61" s="59">
        <f t="shared" si="31"/>
        <v>0</v>
      </c>
      <c r="AM61" s="59">
        <f t="shared" si="32"/>
        <v>0</v>
      </c>
      <c r="AN61" s="59">
        <f t="shared" si="33"/>
        <v>0</v>
      </c>
      <c r="AO61" s="70"/>
    </row>
    <row r="62" spans="1:44">
      <c r="X62" s="23"/>
      <c r="Y62" s="335"/>
      <c r="Z62" s="335"/>
      <c r="AA62" s="335"/>
      <c r="AB62" s="335"/>
      <c r="AC62" s="335"/>
      <c r="AD62" s="335"/>
      <c r="AE62" s="33"/>
      <c r="AF62" s="33"/>
      <c r="AG62" s="24"/>
      <c r="AH62" s="3"/>
      <c r="AI62" s="71"/>
      <c r="AJ62" s="56" t="s">
        <v>34</v>
      </c>
      <c r="AK62" s="207">
        <f>SUM(AK55:AK61)</f>
        <v>0</v>
      </c>
      <c r="AL62" s="207">
        <f t="shared" ref="AL62:AN62" si="34">SUM(AL55:AL61)</f>
        <v>0</v>
      </c>
      <c r="AM62" s="207">
        <f t="shared" si="34"/>
        <v>0</v>
      </c>
      <c r="AN62" s="207">
        <f t="shared" si="34"/>
        <v>0</v>
      </c>
      <c r="AO62" s="70"/>
    </row>
    <row r="63" spans="1:44">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1"/>
      <c r="AJ63" s="70"/>
      <c r="AK63" s="70"/>
      <c r="AL63" s="70"/>
      <c r="AM63" s="70"/>
      <c r="AN63" s="70"/>
      <c r="AO63" s="70"/>
    </row>
    <row r="64" spans="1:44">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c r="AH64" s="3"/>
      <c r="AI64" s="76"/>
      <c r="AJ64" s="77"/>
      <c r="AK64" s="77"/>
      <c r="AL64" s="77"/>
      <c r="AM64" s="77"/>
      <c r="AN64" s="77"/>
      <c r="AO64" s="77"/>
    </row>
    <row r="65" spans="1:33" ht="13.5"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AE27 Y4 Y7 AD4 AB10 AE10 AB13 C6:C12 AD7:AF7 AG13 C18:C24 C30:C36 C42:C48 C54:C56 AH14 C59:C60" name="Range1"/>
  </protectedRanges>
  <mergeCells count="95">
    <mergeCell ref="AJ2:AL2"/>
    <mergeCell ref="Y3:AB3"/>
    <mergeCell ref="AD3:AF3"/>
    <mergeCell ref="A4:B4"/>
    <mergeCell ref="C4:H4"/>
    <mergeCell ref="I4:J4"/>
    <mergeCell ref="K4:R4"/>
    <mergeCell ref="T4:V4"/>
    <mergeCell ref="Y4:AB4"/>
    <mergeCell ref="AD4:AF4"/>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Y14:AA14"/>
    <mergeCell ref="AD14:AE14"/>
    <mergeCell ref="A16:B16"/>
    <mergeCell ref="C16:H16"/>
    <mergeCell ref="I16:J16"/>
    <mergeCell ref="K16:R16"/>
    <mergeCell ref="T16:V16"/>
    <mergeCell ref="Y15:AA15"/>
    <mergeCell ref="AD15:AE15"/>
    <mergeCell ref="Z25:AC25"/>
    <mergeCell ref="AK16:AN16"/>
    <mergeCell ref="Q17:R17"/>
    <mergeCell ref="Y16:AA16"/>
    <mergeCell ref="AD16:AE16"/>
    <mergeCell ref="Y17:AA17"/>
    <mergeCell ref="AD17:AE17"/>
    <mergeCell ref="Y19:AF19"/>
    <mergeCell ref="Z21:AC21"/>
    <mergeCell ref="Z22:AC22"/>
    <mergeCell ref="Z23:AC23"/>
    <mergeCell ref="Z24:AC24"/>
    <mergeCell ref="Z26:AC26"/>
    <mergeCell ref="A28:B28"/>
    <mergeCell ref="C28:H28"/>
    <mergeCell ref="I28:J28"/>
    <mergeCell ref="K28:R28"/>
    <mergeCell ref="T28:V28"/>
    <mergeCell ref="Z27:AC27"/>
    <mergeCell ref="Z37:AC37"/>
    <mergeCell ref="AK28:AN28"/>
    <mergeCell ref="Q29:R29"/>
    <mergeCell ref="Z28:AC28"/>
    <mergeCell ref="Z29:AC29"/>
    <mergeCell ref="Z30:AC30"/>
    <mergeCell ref="Z31:AC31"/>
    <mergeCell ref="Z32:AC32"/>
    <mergeCell ref="Z33:AC33"/>
    <mergeCell ref="Z34:AC34"/>
    <mergeCell ref="Z35:AC35"/>
    <mergeCell ref="Z36:AC36"/>
    <mergeCell ref="Z44:AC44"/>
    <mergeCell ref="Z38:AC38"/>
    <mergeCell ref="A40:B40"/>
    <mergeCell ref="C40:H40"/>
    <mergeCell ref="I40:J40"/>
    <mergeCell ref="K40:R40"/>
    <mergeCell ref="T40:V40"/>
    <mergeCell ref="Z39:AC39"/>
    <mergeCell ref="AK40:AN40"/>
    <mergeCell ref="Q41:R41"/>
    <mergeCell ref="Z40:AC40"/>
    <mergeCell ref="Z41:AC41"/>
    <mergeCell ref="Z42:AC42"/>
    <mergeCell ref="Z47:AC47"/>
    <mergeCell ref="Z48:AC48"/>
    <mergeCell ref="Z49:AC49"/>
    <mergeCell ref="Z50:AC50"/>
    <mergeCell ref="Z51:AA51"/>
    <mergeCell ref="A52:B52"/>
    <mergeCell ref="C52:H52"/>
    <mergeCell ref="I52:J52"/>
    <mergeCell ref="K52:R52"/>
    <mergeCell ref="T52:V52"/>
    <mergeCell ref="A64:R64"/>
    <mergeCell ref="AK53:AN53"/>
    <mergeCell ref="Q53:R53"/>
    <mergeCell ref="Y58:AF59"/>
    <mergeCell ref="Y62:AD62"/>
    <mergeCell ref="A63:R63"/>
    <mergeCell ref="C57:M58"/>
    <mergeCell ref="N57:N58"/>
  </mergeCells>
  <conditionalFormatting sqref="B18:B24 B30:B36 B54:B60 B6:B12 B42:B48">
    <cfRule type="cellIs" dxfId="28" priority="34" stopIfTrue="1" operator="equal">
      <formula>0</formula>
    </cfRule>
  </conditionalFormatting>
  <conditionalFormatting sqref="AB17">
    <cfRule type="cellIs" dxfId="27" priority="35" stopIfTrue="1" operator="lessThan">
      <formula>0</formula>
    </cfRule>
  </conditionalFormatting>
  <conditionalFormatting sqref="C13:H13 C25:H25 C37:H37 C49:H49 L25:P25 L37:P37 L49:P49 J13 L13:P13">
    <cfRule type="cellIs" dxfId="26" priority="33" stopIfTrue="1" operator="equal">
      <formula>0</formula>
    </cfRule>
  </conditionalFormatting>
  <conditionalFormatting sqref="AE21:AF25 AE49:AF49 AE28:AF35 AF26 AE46:AF47 AE38:AF42 AE44:AF44">
    <cfRule type="cellIs" dxfId="25" priority="32" stopIfTrue="1" operator="equal">
      <formula>0</formula>
    </cfRule>
  </conditionalFormatting>
  <conditionalFormatting sqref="AE48:AF48">
    <cfRule type="cellIs" dxfId="24" priority="31" stopIfTrue="1" operator="equal">
      <formula>0</formula>
    </cfRule>
  </conditionalFormatting>
  <conditionalFormatting sqref="AE51:AF51">
    <cfRule type="cellIs" dxfId="23" priority="30" stopIfTrue="1" operator="equal">
      <formula>0</formula>
    </cfRule>
  </conditionalFormatting>
  <conditionalFormatting sqref="AE46:AF46">
    <cfRule type="expression" dxfId="22" priority="29" stopIfTrue="1">
      <formula>$AE$46:$AF$46=0</formula>
    </cfRule>
  </conditionalFormatting>
  <conditionalFormatting sqref="AE36:AF36">
    <cfRule type="cellIs" dxfId="21" priority="28" stopIfTrue="1" operator="equal">
      <formula>0</formula>
    </cfRule>
  </conditionalFormatting>
  <conditionalFormatting sqref="AE36:AF36">
    <cfRule type="expression" dxfId="20" priority="27" stopIfTrue="1">
      <formula>$AE$46:$AF$46=0</formula>
    </cfRule>
  </conditionalFormatting>
  <conditionalFormatting sqref="J25">
    <cfRule type="cellIs" dxfId="19" priority="26" stopIfTrue="1" operator="equal">
      <formula>0</formula>
    </cfRule>
  </conditionalFormatting>
  <conditionalFormatting sqref="J37">
    <cfRule type="cellIs" dxfId="18" priority="25" stopIfTrue="1" operator="equal">
      <formula>0</formula>
    </cfRule>
  </conditionalFormatting>
  <conditionalFormatting sqref="J49">
    <cfRule type="cellIs" dxfId="17" priority="24" stopIfTrue="1" operator="equal">
      <formula>0</formula>
    </cfRule>
  </conditionalFormatting>
  <conditionalFormatting sqref="K25 K37 K49 K13">
    <cfRule type="cellIs" dxfId="16" priority="22" stopIfTrue="1" operator="equal">
      <formula>0</formula>
    </cfRule>
  </conditionalFormatting>
  <conditionalFormatting sqref="I13">
    <cfRule type="cellIs" dxfId="15" priority="21" stopIfTrue="1" operator="equal">
      <formula>0</formula>
    </cfRule>
  </conditionalFormatting>
  <conditionalFormatting sqref="I25">
    <cfRule type="cellIs" dxfId="14" priority="20" stopIfTrue="1" operator="equal">
      <formula>0</formula>
    </cfRule>
  </conditionalFormatting>
  <conditionalFormatting sqref="I49">
    <cfRule type="cellIs" dxfId="13" priority="18" stopIfTrue="1" operator="equal">
      <formula>0</formula>
    </cfRule>
  </conditionalFormatting>
  <conditionalFormatting sqref="T13:V13">
    <cfRule type="cellIs" dxfId="12" priority="16" stopIfTrue="1" operator="equal">
      <formula>0</formula>
    </cfRule>
  </conditionalFormatting>
  <conditionalFormatting sqref="T25:V25">
    <cfRule type="cellIs" dxfId="11" priority="15" stopIfTrue="1" operator="equal">
      <formula>0</formula>
    </cfRule>
  </conditionalFormatting>
  <conditionalFormatting sqref="T37:V37">
    <cfRule type="cellIs" dxfId="10" priority="14" stopIfTrue="1" operator="equal">
      <formula>0</formula>
    </cfRule>
  </conditionalFormatting>
  <conditionalFormatting sqref="T49:V49">
    <cfRule type="cellIs" dxfId="9" priority="13" stopIfTrue="1" operator="equal">
      <formula>0</formula>
    </cfRule>
  </conditionalFormatting>
  <conditionalFormatting sqref="AE50:AF50">
    <cfRule type="cellIs" dxfId="8" priority="11" stopIfTrue="1" operator="equal">
      <formula>0</formula>
    </cfRule>
  </conditionalFormatting>
  <conditionalFormatting sqref="I37">
    <cfRule type="cellIs" dxfId="7" priority="9" stopIfTrue="1" operator="equal">
      <formula>0</formula>
    </cfRule>
  </conditionalFormatting>
  <conditionalFormatting sqref="AE26">
    <cfRule type="cellIs" dxfId="6" priority="7" stopIfTrue="1" operator="equal">
      <formula>0</formula>
    </cfRule>
  </conditionalFormatting>
  <conditionalFormatting sqref="AE45:AF45">
    <cfRule type="cellIs" dxfId="5" priority="6" stopIfTrue="1" operator="equal">
      <formula>0</formula>
    </cfRule>
  </conditionalFormatting>
  <conditionalFormatting sqref="Q13">
    <cfRule type="cellIs" dxfId="4" priority="5" stopIfTrue="1" operator="equal">
      <formula>0</formula>
    </cfRule>
  </conditionalFormatting>
  <conditionalFormatting sqref="Q25">
    <cfRule type="cellIs" dxfId="3" priority="4" stopIfTrue="1" operator="equal">
      <formula>0</formula>
    </cfRule>
  </conditionalFormatting>
  <conditionalFormatting sqref="Q37">
    <cfRule type="cellIs" dxfId="2" priority="3" stopIfTrue="1" operator="equal">
      <formula>0</formula>
    </cfRule>
  </conditionalFormatting>
  <conditionalFormatting sqref="Q49">
    <cfRule type="cellIs" dxfId="1" priority="2" stopIfTrue="1" operator="equal">
      <formula>0</formula>
    </cfRule>
  </conditionalFormatting>
  <conditionalFormatting sqref="AE43:AF43">
    <cfRule type="cellIs" dxfId="0" priority="1" stopIfTrue="1" operator="equal">
      <formula>0</formula>
    </cfRule>
  </conditionalFormatting>
  <dataValidations count="6">
    <dataValidation allowBlank="1" showInputMessage="1" sqref="AB10" xr:uid="{4EF8C548-8FFD-483B-A159-94185857F597}"/>
    <dataValidation type="decimal" allowBlank="1" showInputMessage="1" showErrorMessage="1" sqref="AE27 AB13 AG13 AH14" xr:uid="{319EED05-3518-4EB0-8179-1E2CA44473A9}">
      <formula1>0</formula1>
      <formula2>300</formula2>
    </dataValidation>
    <dataValidation type="decimal" allowBlank="1" showInputMessage="1" showErrorMessage="1" sqref="AD7" xr:uid="{36FAD77C-C9A5-4B12-B370-3B414FEE1047}">
      <formula1>0</formula1>
      <formula2>2</formula2>
    </dataValidation>
    <dataValidation type="decimal" allowBlank="1" showInputMessage="1" showErrorMessage="1" errorTitle="Invalid Data Type" error="Please enter a number between 0 and 24." sqref="C18:C24 C42:C48 C30:C36 C6:C12 C54:C56 C59:C60" xr:uid="{741CC7AA-70B7-446E-895B-E00875C8CDEA}">
      <formula1>0</formula1>
      <formula2>24</formula2>
    </dataValidation>
    <dataValidation type="date" allowBlank="1" showInputMessage="1" sqref="AE10" xr:uid="{786BED60-F48F-4870-930A-86528112CE77}">
      <formula1>1</formula1>
      <formula2>73050</formula2>
    </dataValidation>
    <dataValidation type="list" allowBlank="1" showInputMessage="1" showErrorMessage="1" sqref="R54:R60" xr:uid="{A495B4F4-7729-46FD-B1BB-E733483741D0}">
      <formula1>$B$18:$B$25</formula1>
    </dataValidation>
  </dataValidations>
  <hyperlinks>
    <hyperlink ref="F65" r:id="rId1" display="http://web.uncg.edu/hrs/PolicyManuals/StaffManual/Section5/" xr:uid="{00000000-0004-0000-10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113EC6F-F310-41FE-8296-239B5BE847EB}">
          <x14:formula1>
            <xm:f>Validation!$B$18:$B$25</xm:f>
          </x14:formula1>
          <xm:sqref>R6:R12 R42:R48 R30:R36 R18:R24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Z58"/>
  <sheetViews>
    <sheetView showGridLines="0" tabSelected="1" view="pageLayout" topLeftCell="A14" zoomScaleNormal="100" workbookViewId="0">
      <selection activeCell="C52" sqref="C52"/>
    </sheetView>
  </sheetViews>
  <sheetFormatPr defaultRowHeight="12.75"/>
  <cols>
    <col min="3" max="3" width="109.7109375" customWidth="1"/>
    <col min="15" max="15" width="3.42578125" customWidth="1"/>
  </cols>
  <sheetData>
    <row r="2" spans="2:8" ht="21.75" customHeight="1">
      <c r="B2" s="293" t="s">
        <v>255</v>
      </c>
      <c r="C2" s="294"/>
    </row>
    <row r="3" spans="2:8" ht="15">
      <c r="B3" s="295" t="s">
        <v>254</v>
      </c>
      <c r="C3" s="295"/>
    </row>
    <row r="4" spans="2:8" ht="20.25">
      <c r="B4" s="291" t="s">
        <v>191</v>
      </c>
      <c r="C4" s="292"/>
      <c r="D4" s="146"/>
      <c r="E4" s="146"/>
      <c r="F4" s="146"/>
      <c r="G4" s="146"/>
      <c r="H4" s="146"/>
    </row>
    <row r="5" spans="2:8">
      <c r="B5" s="147"/>
      <c r="C5" s="148"/>
    </row>
    <row r="6" spans="2:8">
      <c r="B6" s="147"/>
      <c r="C6" s="149" t="s">
        <v>151</v>
      </c>
      <c r="D6" s="30"/>
      <c r="E6" s="30"/>
      <c r="F6" s="30"/>
      <c r="G6" s="30"/>
    </row>
    <row r="7" spans="2:8">
      <c r="B7" s="147"/>
      <c r="C7" s="149" t="s">
        <v>152</v>
      </c>
      <c r="D7" s="30"/>
      <c r="E7" s="30"/>
      <c r="F7" s="30"/>
      <c r="G7" s="30"/>
    </row>
    <row r="8" spans="2:8">
      <c r="B8" s="147"/>
      <c r="C8" s="149"/>
      <c r="D8" s="30"/>
      <c r="E8" s="30"/>
      <c r="F8" s="30"/>
      <c r="G8" s="30"/>
    </row>
    <row r="9" spans="2:8">
      <c r="B9" s="147"/>
      <c r="C9" s="149" t="s">
        <v>142</v>
      </c>
      <c r="D9" s="30"/>
      <c r="E9" s="30"/>
      <c r="F9" s="30"/>
      <c r="G9" s="30"/>
    </row>
    <row r="10" spans="2:8">
      <c r="B10" s="147"/>
      <c r="C10" s="149" t="s">
        <v>143</v>
      </c>
      <c r="D10" s="30"/>
      <c r="E10" s="30"/>
      <c r="F10" s="30"/>
      <c r="G10" s="30"/>
    </row>
    <row r="11" spans="2:8">
      <c r="B11" s="147"/>
      <c r="C11" s="149" t="s">
        <v>153</v>
      </c>
      <c r="D11" s="30"/>
      <c r="E11" s="30"/>
      <c r="F11" s="30"/>
      <c r="G11" s="30"/>
    </row>
    <row r="12" spans="2:8">
      <c r="B12" s="147"/>
      <c r="C12" s="237" t="s">
        <v>144</v>
      </c>
      <c r="D12" s="30"/>
      <c r="E12" s="30"/>
      <c r="F12" s="30"/>
      <c r="G12" s="30"/>
    </row>
    <row r="13" spans="2:8">
      <c r="B13" s="147"/>
      <c r="C13" s="149"/>
      <c r="D13" s="30"/>
      <c r="E13" s="30"/>
      <c r="F13" s="30"/>
      <c r="G13" s="30"/>
    </row>
    <row r="14" spans="2:8">
      <c r="B14" s="147"/>
      <c r="C14" s="149" t="s">
        <v>145</v>
      </c>
      <c r="D14" s="30"/>
      <c r="E14" s="30"/>
      <c r="F14" s="30"/>
      <c r="G14" s="30"/>
    </row>
    <row r="15" spans="2:8">
      <c r="B15" s="147"/>
      <c r="C15" s="149" t="s">
        <v>154</v>
      </c>
      <c r="D15" s="30"/>
      <c r="E15" s="30"/>
      <c r="F15" s="30"/>
      <c r="G15" s="30"/>
    </row>
    <row r="16" spans="2:8">
      <c r="B16" s="147"/>
      <c r="C16" s="149" t="s">
        <v>146</v>
      </c>
      <c r="D16" s="30"/>
      <c r="E16" s="30"/>
      <c r="F16" s="30"/>
      <c r="G16" s="30"/>
    </row>
    <row r="17" spans="2:26">
      <c r="B17" s="147"/>
      <c r="C17" s="149" t="s">
        <v>147</v>
      </c>
      <c r="D17" s="30"/>
      <c r="E17" s="30"/>
      <c r="F17" s="30"/>
      <c r="G17" s="30"/>
    </row>
    <row r="18" spans="2:26">
      <c r="B18" s="147"/>
      <c r="C18" s="149"/>
      <c r="D18" s="30"/>
      <c r="E18" s="30"/>
      <c r="F18" s="30"/>
      <c r="G18" s="30"/>
    </row>
    <row r="19" spans="2:26">
      <c r="B19" s="147"/>
      <c r="C19" s="149" t="s">
        <v>170</v>
      </c>
      <c r="D19" s="30"/>
      <c r="E19" s="30"/>
      <c r="F19" s="30"/>
      <c r="G19" s="30"/>
    </row>
    <row r="20" spans="2:26">
      <c r="B20" s="147"/>
      <c r="C20" s="149" t="s">
        <v>167</v>
      </c>
      <c r="D20" s="30"/>
      <c r="E20" s="30"/>
      <c r="F20" s="30"/>
      <c r="G20" s="30"/>
    </row>
    <row r="21" spans="2:26">
      <c r="B21" s="147"/>
      <c r="C21" s="149" t="s">
        <v>186</v>
      </c>
      <c r="D21" s="30"/>
      <c r="E21" s="30"/>
      <c r="F21" s="30"/>
      <c r="G21" s="30"/>
    </row>
    <row r="22" spans="2:26">
      <c r="B22" s="147"/>
      <c r="C22" s="149" t="s">
        <v>168</v>
      </c>
      <c r="D22" s="30"/>
      <c r="E22" s="30"/>
      <c r="F22" s="30"/>
      <c r="G22" s="30"/>
    </row>
    <row r="23" spans="2:26">
      <c r="B23" s="147"/>
      <c r="C23" s="149" t="s">
        <v>169</v>
      </c>
      <c r="D23" s="30"/>
      <c r="E23" s="30"/>
      <c r="F23" s="30"/>
      <c r="G23" s="30"/>
    </row>
    <row r="24" spans="2:26">
      <c r="B24" s="147"/>
      <c r="C24" s="149"/>
      <c r="D24" s="30"/>
      <c r="E24" s="30"/>
      <c r="F24" s="30"/>
      <c r="G24" s="30"/>
    </row>
    <row r="25" spans="2:26">
      <c r="B25" s="147"/>
      <c r="C25" s="149" t="s">
        <v>171</v>
      </c>
      <c r="D25" s="30"/>
      <c r="E25" s="30"/>
      <c r="F25" s="30"/>
      <c r="G25" s="30"/>
    </row>
    <row r="26" spans="2:26">
      <c r="B26" s="147"/>
      <c r="C26" s="149"/>
      <c r="D26" s="30"/>
      <c r="E26" s="30"/>
      <c r="F26" s="30"/>
      <c r="G26" s="30"/>
    </row>
    <row r="27" spans="2:26">
      <c r="B27" s="147"/>
      <c r="C27" s="149" t="s">
        <v>172</v>
      </c>
      <c r="D27" s="30"/>
      <c r="E27" s="30"/>
      <c r="F27" s="30"/>
      <c r="G27" s="30"/>
    </row>
    <row r="28" spans="2:26">
      <c r="B28" s="147"/>
      <c r="C28" s="149" t="s">
        <v>148</v>
      </c>
      <c r="D28" s="30"/>
      <c r="E28" s="30"/>
      <c r="F28" s="30"/>
      <c r="G28" s="30"/>
    </row>
    <row r="29" spans="2:26">
      <c r="B29" s="147"/>
      <c r="C29" s="149" t="s">
        <v>155</v>
      </c>
      <c r="D29" s="30"/>
      <c r="E29" s="30"/>
      <c r="F29" s="30"/>
      <c r="G29" s="30"/>
    </row>
    <row r="30" spans="2:26" ht="14.25">
      <c r="B30" s="147"/>
      <c r="C30" s="149" t="s">
        <v>156</v>
      </c>
      <c r="D30" s="30"/>
      <c r="E30" s="30"/>
      <c r="F30" s="30"/>
      <c r="G30" s="30"/>
      <c r="P30" s="150"/>
      <c r="Q30" s="150"/>
      <c r="R30" s="150"/>
      <c r="S30" s="150"/>
      <c r="T30" s="150"/>
      <c r="U30" s="150"/>
      <c r="V30" s="150"/>
      <c r="W30" s="150"/>
      <c r="X30" s="150"/>
      <c r="Y30" s="150"/>
      <c r="Z30" s="150"/>
    </row>
    <row r="31" spans="2:26">
      <c r="B31" s="147"/>
      <c r="C31" s="148"/>
    </row>
    <row r="32" spans="2:26">
      <c r="B32" s="147"/>
      <c r="C32" s="149" t="s">
        <v>173</v>
      </c>
    </row>
    <row r="33" spans="2:3">
      <c r="B33" s="147"/>
      <c r="C33" s="149" t="s">
        <v>157</v>
      </c>
    </row>
    <row r="34" spans="2:3">
      <c r="B34" s="147"/>
      <c r="C34" s="149" t="s">
        <v>174</v>
      </c>
    </row>
    <row r="35" spans="2:3">
      <c r="B35" s="147"/>
      <c r="C35" s="149" t="s">
        <v>175</v>
      </c>
    </row>
    <row r="36" spans="2:3">
      <c r="B36" s="147"/>
      <c r="C36" s="148"/>
    </row>
    <row r="37" spans="2:3">
      <c r="B37" s="147"/>
      <c r="C37" s="149" t="s">
        <v>149</v>
      </c>
    </row>
    <row r="38" spans="2:3">
      <c r="B38" s="147"/>
      <c r="C38" s="149" t="s">
        <v>187</v>
      </c>
    </row>
    <row r="39" spans="2:3">
      <c r="B39" s="147"/>
      <c r="C39" s="148"/>
    </row>
    <row r="40" spans="2:3">
      <c r="B40" s="147"/>
      <c r="C40" s="149" t="s">
        <v>150</v>
      </c>
    </row>
    <row r="41" spans="2:3">
      <c r="B41" s="151"/>
      <c r="C41" s="152"/>
    </row>
    <row r="50" spans="1:3" ht="15">
      <c r="A50" s="296" t="s">
        <v>256</v>
      </c>
      <c r="B50" s="296"/>
      <c r="C50" s="296"/>
    </row>
    <row r="52" spans="1:3">
      <c r="A52" s="283">
        <v>43675</v>
      </c>
      <c r="B52" s="284"/>
      <c r="C52" s="285" t="s">
        <v>258</v>
      </c>
    </row>
    <row r="53" spans="1:3">
      <c r="A53" s="283"/>
      <c r="B53" s="284"/>
      <c r="C53" s="285" t="s">
        <v>257</v>
      </c>
    </row>
    <row r="54" spans="1:3">
      <c r="A54" s="283"/>
      <c r="B54" s="284"/>
      <c r="C54" s="285"/>
    </row>
    <row r="55" spans="1:3">
      <c r="A55" s="283"/>
      <c r="B55" s="284"/>
      <c r="C55" s="285"/>
    </row>
    <row r="56" spans="1:3">
      <c r="A56" s="283"/>
      <c r="B56" s="284"/>
      <c r="C56" s="285"/>
    </row>
    <row r="57" spans="1:3">
      <c r="A57" s="283"/>
      <c r="B57" s="284"/>
      <c r="C57" s="285"/>
    </row>
    <row r="58" spans="1:3">
      <c r="A58" s="283"/>
      <c r="B58" s="284"/>
      <c r="C58" s="285"/>
    </row>
  </sheetData>
  <sheetProtection sheet="1" selectLockedCells="1" selectUnlockedCells="1"/>
  <mergeCells count="4">
    <mergeCell ref="B4:C4"/>
    <mergeCell ref="B2:C2"/>
    <mergeCell ref="B3:C3"/>
    <mergeCell ref="A50:C50"/>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5:E26"/>
  <sheetViews>
    <sheetView showGridLines="0" zoomScaleNormal="100" workbookViewId="0">
      <selection activeCell="G45" sqref="G45"/>
    </sheetView>
  </sheetViews>
  <sheetFormatPr defaultColWidth="62.42578125" defaultRowHeight="12.75"/>
  <cols>
    <col min="1" max="1" width="4.5703125" customWidth="1"/>
    <col min="2" max="2" width="8.28515625" customWidth="1"/>
    <col min="3" max="3" width="21.85546875" bestFit="1" customWidth="1"/>
    <col min="4" max="4" width="27.140625" bestFit="1" customWidth="1"/>
    <col min="5" max="5" width="48.7109375" customWidth="1"/>
    <col min="6" max="6" width="13.85546875" customWidth="1"/>
  </cols>
  <sheetData>
    <row r="5" spans="3:5" ht="20.25">
      <c r="C5" s="303" t="s">
        <v>245</v>
      </c>
      <c r="D5" s="303"/>
      <c r="E5" s="303"/>
    </row>
    <row r="8" spans="3:5">
      <c r="C8" s="258" t="s">
        <v>196</v>
      </c>
      <c r="D8" s="258" t="s">
        <v>197</v>
      </c>
      <c r="E8" s="258" t="s">
        <v>198</v>
      </c>
    </row>
    <row r="9" spans="3:5">
      <c r="C9" s="259" t="s">
        <v>199</v>
      </c>
      <c r="D9" s="280">
        <v>43466</v>
      </c>
      <c r="E9" s="259" t="s">
        <v>249</v>
      </c>
    </row>
    <row r="10" spans="3:5" ht="24">
      <c r="C10" s="260" t="s">
        <v>246</v>
      </c>
      <c r="D10" s="281">
        <v>43486</v>
      </c>
      <c r="E10" s="260" t="s">
        <v>201</v>
      </c>
    </row>
    <row r="11" spans="3:5">
      <c r="C11" s="259" t="s">
        <v>202</v>
      </c>
      <c r="D11" s="280">
        <v>43574</v>
      </c>
      <c r="E11" s="259" t="s">
        <v>200</v>
      </c>
    </row>
    <row r="12" spans="3:5">
      <c r="C12" s="260" t="s">
        <v>203</v>
      </c>
      <c r="D12" s="281">
        <v>43612</v>
      </c>
      <c r="E12" s="260" t="s">
        <v>201</v>
      </c>
    </row>
    <row r="13" spans="3:5">
      <c r="C13" s="259" t="s">
        <v>204</v>
      </c>
      <c r="D13" s="280">
        <v>43650</v>
      </c>
      <c r="E13" s="259" t="s">
        <v>228</v>
      </c>
    </row>
    <row r="14" spans="3:5">
      <c r="C14" s="260" t="s">
        <v>205</v>
      </c>
      <c r="D14" s="281">
        <v>43710</v>
      </c>
      <c r="E14" s="260" t="s">
        <v>201</v>
      </c>
    </row>
    <row r="15" spans="3:5">
      <c r="C15" s="259" t="s">
        <v>206</v>
      </c>
      <c r="D15" s="280" t="s">
        <v>250</v>
      </c>
      <c r="E15" s="259" t="s">
        <v>207</v>
      </c>
    </row>
    <row r="16" spans="3:5">
      <c r="C16" s="260" t="s">
        <v>208</v>
      </c>
      <c r="D16" s="262" t="s">
        <v>226</v>
      </c>
      <c r="E16" s="260" t="s">
        <v>251</v>
      </c>
    </row>
    <row r="17" spans="3:5">
      <c r="C17" s="261" t="s">
        <v>247</v>
      </c>
      <c r="D17" s="282" t="s">
        <v>253</v>
      </c>
      <c r="E17" s="261" t="s">
        <v>252</v>
      </c>
    </row>
    <row r="19" spans="3:5" ht="18" customHeight="1">
      <c r="C19" s="304" t="s">
        <v>248</v>
      </c>
      <c r="D19" s="304"/>
      <c r="E19" s="304"/>
    </row>
    <row r="20" spans="3:5" ht="51.75" customHeight="1">
      <c r="C20" s="305" t="s">
        <v>209</v>
      </c>
      <c r="D20" s="305"/>
      <c r="E20" s="305"/>
    </row>
    <row r="21" spans="3:5" ht="51.75" customHeight="1">
      <c r="C21" s="305" t="s">
        <v>210</v>
      </c>
      <c r="D21" s="305"/>
      <c r="E21" s="305"/>
    </row>
    <row r="22" spans="3:5" ht="51.75" customHeight="1">
      <c r="C22" s="305" t="s">
        <v>211</v>
      </c>
      <c r="D22" s="305"/>
      <c r="E22" s="305"/>
    </row>
    <row r="23" spans="3:5" ht="51.75" customHeight="1">
      <c r="C23" s="305" t="s">
        <v>212</v>
      </c>
      <c r="D23" s="305"/>
      <c r="E23" s="305"/>
    </row>
    <row r="24" spans="3:5" ht="11.25" customHeight="1"/>
    <row r="25" spans="3:5">
      <c r="C25" s="297" t="s">
        <v>227</v>
      </c>
      <c r="D25" s="298"/>
      <c r="E25" s="299"/>
    </row>
    <row r="26" spans="3:5" ht="39.75" customHeight="1">
      <c r="C26" s="300" t="s">
        <v>213</v>
      </c>
      <c r="D26" s="301"/>
      <c r="E26" s="302"/>
    </row>
  </sheetData>
  <sheetProtection sheet="1" objects="1" scenarios="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42"/>
  <sheetViews>
    <sheetView showGridLines="0" topLeftCell="A31" zoomScaleNormal="100" workbookViewId="0">
      <selection activeCell="G45" sqref="G45"/>
    </sheetView>
  </sheetViews>
  <sheetFormatPr defaultRowHeight="12.75"/>
  <cols>
    <col min="1" max="1" width="9.140625" style="133"/>
    <col min="2" max="2" width="8.140625" style="178" customWidth="1"/>
    <col min="3" max="3" width="31.85546875" style="145" bestFit="1" customWidth="1"/>
    <col min="4" max="4" width="114.7109375" style="143" customWidth="1"/>
    <col min="5" max="16384" width="9.140625" style="133"/>
  </cols>
  <sheetData>
    <row r="3" spans="2:4" ht="15.75">
      <c r="B3" s="306" t="s">
        <v>81</v>
      </c>
      <c r="C3" s="307"/>
      <c r="D3" s="308"/>
    </row>
    <row r="4" spans="2:4" ht="76.5">
      <c r="B4" s="177"/>
      <c r="C4" s="134" t="s">
        <v>77</v>
      </c>
      <c r="D4" s="135" t="s">
        <v>216</v>
      </c>
    </row>
    <row r="5" spans="2:4" ht="63.75">
      <c r="B5" s="136" t="s">
        <v>88</v>
      </c>
      <c r="C5" s="134" t="s">
        <v>122</v>
      </c>
      <c r="D5" s="137" t="s">
        <v>217</v>
      </c>
    </row>
    <row r="6" spans="2:4" ht="51">
      <c r="B6" s="136" t="s">
        <v>89</v>
      </c>
      <c r="C6" s="134" t="s">
        <v>93</v>
      </c>
      <c r="D6" s="135" t="s">
        <v>189</v>
      </c>
    </row>
    <row r="7" spans="2:4" ht="25.5">
      <c r="B7" s="136" t="s">
        <v>90</v>
      </c>
      <c r="C7" s="134" t="s">
        <v>123</v>
      </c>
      <c r="D7" s="135" t="s">
        <v>188</v>
      </c>
    </row>
    <row r="8" spans="2:4" ht="25.5">
      <c r="B8" s="136" t="s">
        <v>99</v>
      </c>
      <c r="C8" s="134" t="s">
        <v>124</v>
      </c>
      <c r="D8" s="213" t="s">
        <v>125</v>
      </c>
    </row>
    <row r="9" spans="2:4" ht="14.25" customHeight="1">
      <c r="B9" s="136" t="s">
        <v>100</v>
      </c>
      <c r="C9" s="212" t="s">
        <v>126</v>
      </c>
      <c r="D9" s="214" t="s">
        <v>127</v>
      </c>
    </row>
    <row r="11" spans="2:4">
      <c r="B11" s="138"/>
      <c r="C11" s="139"/>
      <c r="D11" s="140"/>
    </row>
    <row r="12" spans="2:4" ht="12.75" customHeight="1">
      <c r="B12" s="141"/>
      <c r="C12" s="142"/>
    </row>
    <row r="13" spans="2:4" ht="15.75">
      <c r="B13" s="309" t="s">
        <v>128</v>
      </c>
      <c r="C13" s="310"/>
      <c r="D13" s="311"/>
    </row>
    <row r="14" spans="2:4" ht="89.25">
      <c r="B14" s="136" t="s">
        <v>102</v>
      </c>
      <c r="C14" s="134" t="s">
        <v>129</v>
      </c>
      <c r="D14" s="135" t="s">
        <v>218</v>
      </c>
    </row>
    <row r="15" spans="2:4" ht="89.25">
      <c r="B15" s="136" t="s">
        <v>84</v>
      </c>
      <c r="C15" s="134" t="s">
        <v>130</v>
      </c>
      <c r="D15" s="135" t="s">
        <v>219</v>
      </c>
    </row>
    <row r="16" spans="2:4">
      <c r="B16" s="138"/>
      <c r="C16" s="139"/>
      <c r="D16" s="140"/>
    </row>
    <row r="17" spans="2:4">
      <c r="B17" s="138"/>
      <c r="C17" s="139"/>
      <c r="D17" s="140"/>
    </row>
    <row r="18" spans="2:4" ht="15.75">
      <c r="B18" s="314" t="s">
        <v>115</v>
      </c>
      <c r="C18" s="315"/>
      <c r="D18" s="316"/>
    </row>
    <row r="19" spans="2:4" ht="25.5">
      <c r="B19" s="136" t="s">
        <v>110</v>
      </c>
      <c r="C19" s="134" t="s">
        <v>111</v>
      </c>
      <c r="D19" s="135" t="s">
        <v>190</v>
      </c>
    </row>
    <row r="20" spans="2:4" ht="63.75">
      <c r="B20" s="136" t="s">
        <v>85</v>
      </c>
      <c r="C20" s="134" t="s">
        <v>105</v>
      </c>
      <c r="D20" s="135" t="s">
        <v>192</v>
      </c>
    </row>
    <row r="21" spans="2:4" ht="38.25">
      <c r="B21" s="136" t="s">
        <v>114</v>
      </c>
      <c r="C21" s="134" t="s">
        <v>113</v>
      </c>
      <c r="D21" s="135" t="s">
        <v>193</v>
      </c>
    </row>
    <row r="22" spans="2:4" ht="228" customHeight="1">
      <c r="B22" s="317" t="s">
        <v>214</v>
      </c>
      <c r="C22" s="318"/>
      <c r="D22" s="319"/>
    </row>
    <row r="23" spans="2:4">
      <c r="B23" s="138"/>
      <c r="C23" s="139"/>
      <c r="D23" s="140"/>
    </row>
    <row r="24" spans="2:4">
      <c r="B24" s="138"/>
      <c r="C24" s="139"/>
      <c r="D24" s="140"/>
    </row>
    <row r="25" spans="2:4" ht="15.75">
      <c r="B25" s="312" t="s">
        <v>104</v>
      </c>
      <c r="C25" s="312"/>
      <c r="D25" s="312"/>
    </row>
    <row r="26" spans="2:4" ht="51">
      <c r="B26" s="216" t="s">
        <v>183</v>
      </c>
      <c r="C26" s="217" t="s">
        <v>53</v>
      </c>
      <c r="D26" s="215" t="s">
        <v>220</v>
      </c>
    </row>
    <row r="27" spans="2:4">
      <c r="B27" s="136" t="s">
        <v>5</v>
      </c>
      <c r="C27" s="134" t="s">
        <v>131</v>
      </c>
      <c r="D27" s="144" t="s">
        <v>132</v>
      </c>
    </row>
    <row r="28" spans="2:4" ht="25.5">
      <c r="B28" s="136" t="s">
        <v>7</v>
      </c>
      <c r="C28" s="134" t="s">
        <v>133</v>
      </c>
      <c r="D28" s="135" t="s">
        <v>134</v>
      </c>
    </row>
    <row r="29" spans="2:4" ht="25.5">
      <c r="B29" s="136" t="s">
        <v>14</v>
      </c>
      <c r="C29" s="134" t="s">
        <v>135</v>
      </c>
      <c r="D29" s="135" t="s">
        <v>136</v>
      </c>
    </row>
    <row r="30" spans="2:4" ht="38.25">
      <c r="B30" s="136" t="s">
        <v>11</v>
      </c>
      <c r="C30" s="134" t="s">
        <v>10</v>
      </c>
      <c r="D30" s="135" t="s">
        <v>137</v>
      </c>
    </row>
    <row r="31" spans="2:4" ht="38.25">
      <c r="B31" s="136" t="s">
        <v>47</v>
      </c>
      <c r="C31" s="134" t="s">
        <v>138</v>
      </c>
      <c r="D31" s="135" t="s">
        <v>177</v>
      </c>
    </row>
    <row r="32" spans="2:4" ht="15.75">
      <c r="B32" s="312" t="s">
        <v>139</v>
      </c>
      <c r="C32" s="312"/>
      <c r="D32" s="312"/>
    </row>
    <row r="33" spans="1:6">
      <c r="B33" s="179" t="s">
        <v>95</v>
      </c>
      <c r="C33" s="134" t="s">
        <v>86</v>
      </c>
      <c r="D33" s="144" t="s">
        <v>140</v>
      </c>
    </row>
    <row r="34" spans="1:6" ht="38.25">
      <c r="B34" s="179" t="s">
        <v>9</v>
      </c>
      <c r="C34" s="134" t="s">
        <v>8</v>
      </c>
      <c r="D34" s="135" t="s">
        <v>178</v>
      </c>
    </row>
    <row r="35" spans="1:6" ht="38.25">
      <c r="B35" s="179" t="s">
        <v>97</v>
      </c>
      <c r="C35" s="134" t="s">
        <v>98</v>
      </c>
      <c r="D35" s="135" t="s">
        <v>176</v>
      </c>
    </row>
    <row r="36" spans="1:6" ht="25.5">
      <c r="B36" s="179" t="s">
        <v>65</v>
      </c>
      <c r="C36" s="134" t="s">
        <v>66</v>
      </c>
      <c r="D36" s="135" t="s">
        <v>141</v>
      </c>
    </row>
    <row r="37" spans="1:6" ht="63.75">
      <c r="B37" s="179" t="s">
        <v>230</v>
      </c>
      <c r="C37" s="134" t="s">
        <v>231</v>
      </c>
      <c r="D37" s="135" t="s">
        <v>244</v>
      </c>
    </row>
    <row r="38" spans="1:6" ht="51">
      <c r="B38" s="179" t="s">
        <v>180</v>
      </c>
      <c r="C38" s="134" t="s">
        <v>181</v>
      </c>
      <c r="D38" s="135" t="s">
        <v>195</v>
      </c>
    </row>
    <row r="39" spans="1:6" ht="197.25" customHeight="1">
      <c r="B39" s="320" t="s">
        <v>194</v>
      </c>
      <c r="C39" s="321"/>
      <c r="D39" s="322"/>
    </row>
    <row r="42" spans="1:6">
      <c r="A42" s="313" t="s">
        <v>225</v>
      </c>
      <c r="B42" s="313"/>
      <c r="C42" s="313"/>
      <c r="D42" s="313"/>
      <c r="E42" s="313"/>
      <c r="F42" s="313"/>
    </row>
  </sheetData>
  <sheetProtection sheet="1" selectLockedCells="1" selectUnlockedCells="1"/>
  <mergeCells count="8">
    <mergeCell ref="B3:D3"/>
    <mergeCell ref="B13:D13"/>
    <mergeCell ref="B25:D25"/>
    <mergeCell ref="A42:F42"/>
    <mergeCell ref="B18:D18"/>
    <mergeCell ref="B22:D22"/>
    <mergeCell ref="B32:D32"/>
    <mergeCell ref="B39:D39"/>
  </mergeCells>
  <pageMargins left="0.7" right="0.7" top="0.75" bottom="0.75" header="0.3" footer="0.3"/>
  <pageSetup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3:H24"/>
  <sheetViews>
    <sheetView showGridLines="0" zoomScaleNormal="100" workbookViewId="0">
      <selection activeCell="G7" sqref="G7"/>
    </sheetView>
  </sheetViews>
  <sheetFormatPr defaultRowHeight="12.75"/>
  <cols>
    <col min="1" max="3" width="9.140625" style="115"/>
    <col min="4" max="4" width="9.140625" style="132"/>
    <col min="5" max="5" width="9.140625" style="115"/>
    <col min="6" max="6" width="1.7109375" style="115" customWidth="1"/>
    <col min="7" max="7" width="20.85546875" style="115" customWidth="1"/>
    <col min="8" max="16384" width="9.140625" style="115"/>
  </cols>
  <sheetData>
    <row r="3" spans="2:8" ht="20.25">
      <c r="B3" s="323" t="s">
        <v>116</v>
      </c>
      <c r="C3" s="323"/>
      <c r="D3" s="323"/>
      <c r="E3" s="323"/>
      <c r="F3" s="323"/>
      <c r="G3" s="323"/>
      <c r="H3" s="323"/>
    </row>
    <row r="4" spans="2:8">
      <c r="B4" s="324" t="s">
        <v>117</v>
      </c>
      <c r="C4" s="325"/>
      <c r="D4" s="325"/>
      <c r="E4" s="325"/>
      <c r="F4" s="325"/>
      <c r="G4" s="325"/>
      <c r="H4" s="325"/>
    </row>
    <row r="5" spans="2:8" ht="39" customHeight="1">
      <c r="B5" s="325"/>
      <c r="C5" s="325"/>
      <c r="D5" s="325"/>
      <c r="E5" s="325"/>
      <c r="F5" s="325"/>
      <c r="G5" s="325"/>
      <c r="H5" s="325"/>
    </row>
    <row r="6" spans="2:8">
      <c r="B6" s="116"/>
      <c r="C6" s="117"/>
      <c r="D6" s="118"/>
      <c r="E6" s="117"/>
      <c r="F6" s="117"/>
      <c r="G6" s="117"/>
      <c r="H6" s="119"/>
    </row>
    <row r="7" spans="2:8">
      <c r="B7" s="120"/>
      <c r="C7" s="326" t="s">
        <v>118</v>
      </c>
      <c r="D7" s="326"/>
      <c r="E7" s="326"/>
      <c r="F7" s="121"/>
      <c r="G7" s="122" t="s">
        <v>215</v>
      </c>
      <c r="H7" s="123"/>
    </row>
    <row r="8" spans="2:8">
      <c r="B8" s="120"/>
      <c r="C8" s="121"/>
      <c r="D8" s="124"/>
      <c r="E8" s="121"/>
      <c r="F8" s="121"/>
      <c r="G8" s="121"/>
      <c r="H8" s="123"/>
    </row>
    <row r="9" spans="2:8">
      <c r="B9" s="120"/>
      <c r="C9" s="326" t="s">
        <v>17</v>
      </c>
      <c r="D9" s="326"/>
      <c r="E9" s="326"/>
      <c r="F9" s="121"/>
      <c r="G9" s="125">
        <v>123456789</v>
      </c>
      <c r="H9" s="123"/>
    </row>
    <row r="10" spans="2:8">
      <c r="B10" s="120"/>
      <c r="C10" s="121"/>
      <c r="D10" s="124"/>
      <c r="E10" s="121"/>
      <c r="F10" s="121"/>
      <c r="G10" s="126"/>
      <c r="H10" s="123"/>
    </row>
    <row r="11" spans="2:8">
      <c r="B11" s="120"/>
      <c r="C11" s="326" t="s">
        <v>55</v>
      </c>
      <c r="D11" s="326"/>
      <c r="E11" s="326"/>
      <c r="F11" s="121"/>
      <c r="G11" s="125">
        <v>58401</v>
      </c>
      <c r="H11" s="123"/>
    </row>
    <row r="12" spans="2:8">
      <c r="B12" s="120"/>
      <c r="C12" s="121"/>
      <c r="D12" s="124"/>
      <c r="E12" s="121"/>
      <c r="F12" s="121"/>
      <c r="G12" s="121"/>
      <c r="H12" s="123"/>
    </row>
    <row r="13" spans="2:8">
      <c r="B13" s="120"/>
      <c r="C13" s="326" t="s">
        <v>40</v>
      </c>
      <c r="D13" s="326"/>
      <c r="E13" s="326"/>
      <c r="F13" s="121"/>
      <c r="G13" s="127">
        <v>1</v>
      </c>
      <c r="H13" s="123"/>
    </row>
    <row r="14" spans="2:8">
      <c r="B14" s="120"/>
      <c r="C14" s="121"/>
      <c r="D14" s="124"/>
      <c r="E14" s="121"/>
      <c r="F14" s="121"/>
      <c r="G14" s="121"/>
      <c r="H14" s="123"/>
    </row>
    <row r="15" spans="2:8">
      <c r="B15" s="120"/>
      <c r="C15" s="326" t="s">
        <v>119</v>
      </c>
      <c r="D15" s="326"/>
      <c r="E15" s="326"/>
      <c r="F15" s="121"/>
      <c r="G15" s="127"/>
      <c r="H15" s="123"/>
    </row>
    <row r="16" spans="2:8">
      <c r="B16" s="120"/>
      <c r="C16" s="121"/>
      <c r="D16" s="124"/>
      <c r="E16" s="121"/>
      <c r="F16" s="121"/>
      <c r="G16" s="121"/>
      <c r="H16" s="123"/>
    </row>
    <row r="17" spans="1:8">
      <c r="B17" s="120"/>
      <c r="C17" s="326" t="s">
        <v>120</v>
      </c>
      <c r="D17" s="326"/>
      <c r="E17" s="326"/>
      <c r="F17" s="121"/>
      <c r="G17" s="127"/>
      <c r="H17" s="123"/>
    </row>
    <row r="18" spans="1:8">
      <c r="B18" s="120"/>
      <c r="C18" s="121"/>
      <c r="D18" s="124"/>
      <c r="E18" s="121"/>
      <c r="F18" s="121"/>
      <c r="G18" s="121"/>
      <c r="H18" s="123"/>
    </row>
    <row r="19" spans="1:8">
      <c r="B19" s="120"/>
      <c r="C19" s="327" t="s">
        <v>121</v>
      </c>
      <c r="D19" s="327"/>
      <c r="E19" s="327"/>
      <c r="F19" s="169"/>
      <c r="G19" s="127"/>
      <c r="H19" s="123"/>
    </row>
    <row r="20" spans="1:8">
      <c r="B20" s="120"/>
      <c r="C20" s="163"/>
      <c r="D20" s="163"/>
      <c r="E20" s="163"/>
      <c r="F20" s="163"/>
      <c r="G20" s="163"/>
      <c r="H20" s="123"/>
    </row>
    <row r="21" spans="1:8">
      <c r="B21" s="328" t="s">
        <v>165</v>
      </c>
      <c r="C21" s="326"/>
      <c r="D21" s="326"/>
      <c r="E21" s="326"/>
      <c r="F21" s="163"/>
      <c r="G21" s="122"/>
      <c r="H21" s="123"/>
    </row>
    <row r="22" spans="1:8">
      <c r="B22" s="128"/>
      <c r="C22" s="129"/>
      <c r="D22" s="130"/>
      <c r="E22" s="129"/>
      <c r="F22" s="129"/>
      <c r="G22" s="129"/>
      <c r="H22" s="131"/>
    </row>
    <row r="24" spans="1:8" ht="19.5" customHeight="1">
      <c r="A24" s="236"/>
    </row>
  </sheetData>
  <sheetProtection sheet="1" objects="1" scenarios="1" formatColumns="0" selectLockedCells="1"/>
  <mergeCells count="10">
    <mergeCell ref="C15:E15"/>
    <mergeCell ref="C17:E17"/>
    <mergeCell ref="C19:E19"/>
    <mergeCell ref="B21:E21"/>
    <mergeCell ref="C13:E13"/>
    <mergeCell ref="B3:H3"/>
    <mergeCell ref="B4:H5"/>
    <mergeCell ref="C7:E7"/>
    <mergeCell ref="C9:E9"/>
    <mergeCell ref="C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Validation!$D$28:$D$31</xm:f>
          </x14:formula1>
          <xm:sqref>G17</xm:sqref>
        </x14:dataValidation>
        <x14:dataValidation type="list" allowBlank="1" showInputMessage="1" showErrorMessage="1" xr:uid="{00000000-0002-0000-0400-000001000000}">
          <x14:formula1>
            <xm:f>Validation!$B$28:$B$31</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79998168889431442"/>
    <pageSetUpPr fitToPage="1"/>
  </sheetPr>
  <dimension ref="A2:AP66"/>
  <sheetViews>
    <sheetView showGridLines="0" zoomScale="80" zoomScaleNormal="80" zoomScalePageLayoutView="70" workbookViewId="0">
      <selection activeCell="G45" sqref="G45"/>
    </sheetView>
  </sheetViews>
  <sheetFormatPr defaultColWidth="7.42578125" defaultRowHeight="12.75"/>
  <cols>
    <col min="1" max="2" width="7.42578125" style="2" customWidth="1"/>
    <col min="3" max="3" width="8.7109375" style="2" bestFit="1" customWidth="1"/>
    <col min="4"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7.8554687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2" width="7.42578125" style="2" customWidth="1"/>
    <col min="43" max="16384" width="7.42578125" style="2"/>
  </cols>
  <sheetData>
    <row r="2" spans="1:42">
      <c r="S2" s="3"/>
      <c r="AI2" s="65"/>
      <c r="AJ2" s="386" t="s">
        <v>103</v>
      </c>
      <c r="AK2" s="386"/>
      <c r="AL2" s="386"/>
      <c r="AM2" s="199"/>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196" t="s">
        <v>100</v>
      </c>
      <c r="I5" s="195" t="s">
        <v>102</v>
      </c>
      <c r="J5" s="194" t="s">
        <v>84</v>
      </c>
      <c r="K5" s="54" t="s">
        <v>183</v>
      </c>
      <c r="L5" s="197"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43436</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43437</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43438</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43439</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43440</v>
      </c>
      <c r="C10" s="58"/>
      <c r="D10" s="102"/>
      <c r="E10" s="102"/>
      <c r="F10" s="102"/>
      <c r="G10" s="102"/>
      <c r="H10" s="192"/>
      <c r="I10" s="113"/>
      <c r="J10" s="105"/>
      <c r="K10" s="102"/>
      <c r="L10" s="103"/>
      <c r="M10" s="102"/>
      <c r="N10" s="102"/>
      <c r="O10" s="102"/>
      <c r="P10" s="102"/>
      <c r="Q10" s="102"/>
      <c r="R10" s="104"/>
      <c r="S10" s="6"/>
      <c r="T10" s="113"/>
      <c r="U10" s="230"/>
      <c r="V10" s="228"/>
      <c r="Y10" s="398" t="str">
        <f>Validation!B4</f>
        <v>January (2019)</v>
      </c>
      <c r="Z10" s="399"/>
      <c r="AA10" s="3"/>
      <c r="AB10" s="400">
        <f>VLOOKUP(Y10,Validation!B4:F15,2,FALSE)</f>
        <v>43436</v>
      </c>
      <c r="AC10" s="401"/>
      <c r="AD10" s="3"/>
      <c r="AE10" s="400">
        <f>VLOOKUP(Y10,Validation!B4:F15,4,FALSE)</f>
        <v>43463</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43441</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43442</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198"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'Timesheet Setup'!G19</f>
        <v>0</v>
      </c>
      <c r="AC13" s="166"/>
      <c r="AD13" s="395" t="s">
        <v>162</v>
      </c>
      <c r="AE13" s="396"/>
      <c r="AF13" s="156">
        <f>'Timesheet Setup'!G21</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0"/>
      <c r="C15" s="200"/>
      <c r="D15" s="200"/>
      <c r="E15" s="200"/>
      <c r="F15" s="200"/>
      <c r="G15" s="200"/>
      <c r="H15" s="200"/>
      <c r="I15" s="200"/>
      <c r="J15" s="200"/>
      <c r="K15" s="200"/>
      <c r="L15" s="200"/>
      <c r="M15" s="200"/>
      <c r="N15" s="200"/>
      <c r="O15" s="200"/>
      <c r="P15" s="200"/>
      <c r="Q15" s="200"/>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43443</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43444</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43445</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43446</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43447</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43448</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43449</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 si="12">SUM(AL18:AL24)</f>
        <v>0</v>
      </c>
      <c r="AM25" s="207">
        <f t="shared" ref="AM25" si="13">SUM(AM18:AM24)</f>
        <v>0</v>
      </c>
      <c r="AN25" s="207">
        <f t="shared" ref="AN25" si="14">SUM(AN18:AN24)</f>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43450</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5">IF($U$13&gt;0,T30,0)</f>
        <v>0</v>
      </c>
      <c r="AN30" s="59">
        <f t="shared" ref="AN30:AN36" si="16">IF(E30&gt;8,8,E30)</f>
        <v>0</v>
      </c>
      <c r="AO30" s="70"/>
    </row>
    <row r="31" spans="1:41">
      <c r="A31" s="53" t="s">
        <v>28</v>
      </c>
      <c r="B31" s="63">
        <f t="shared" ref="B31:B36" si="17">IF(B30&lt;&gt;0,IF(SUM(B30+1)&gt;$AE$10,0, SUM(B30+1)),0)</f>
        <v>43451</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8">I31</f>
        <v>0</v>
      </c>
      <c r="AL31" s="59">
        <f t="shared" ref="AL31:AL36" si="19">K31</f>
        <v>0</v>
      </c>
      <c r="AM31" s="59">
        <f t="shared" si="15"/>
        <v>0</v>
      </c>
      <c r="AN31" s="59">
        <f t="shared" si="16"/>
        <v>0</v>
      </c>
      <c r="AO31" s="70"/>
    </row>
    <row r="32" spans="1:41">
      <c r="A32" s="53" t="s">
        <v>29</v>
      </c>
      <c r="B32" s="63">
        <f t="shared" si="17"/>
        <v>43452</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8"/>
        <v>0</v>
      </c>
      <c r="AL32" s="59">
        <f t="shared" si="19"/>
        <v>0</v>
      </c>
      <c r="AM32" s="59">
        <f t="shared" si="15"/>
        <v>0</v>
      </c>
      <c r="AN32" s="59">
        <f t="shared" si="16"/>
        <v>0</v>
      </c>
      <c r="AO32" s="70"/>
    </row>
    <row r="33" spans="1:41" ht="13.5" thickBot="1">
      <c r="A33" s="53" t="s">
        <v>30</v>
      </c>
      <c r="B33" s="63">
        <f t="shared" si="17"/>
        <v>43453</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8"/>
        <v>0</v>
      </c>
      <c r="AL33" s="59">
        <f t="shared" si="19"/>
        <v>0</v>
      </c>
      <c r="AM33" s="59">
        <f t="shared" si="15"/>
        <v>0</v>
      </c>
      <c r="AN33" s="59">
        <f t="shared" si="16"/>
        <v>0</v>
      </c>
      <c r="AO33" s="70"/>
    </row>
    <row r="34" spans="1:41" ht="13.5" thickTop="1">
      <c r="A34" s="53" t="s">
        <v>31</v>
      </c>
      <c r="B34" s="63">
        <f t="shared" si="17"/>
        <v>43454</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8"/>
        <v>0</v>
      </c>
      <c r="AL34" s="59">
        <f t="shared" si="19"/>
        <v>0</v>
      </c>
      <c r="AM34" s="59">
        <f t="shared" si="15"/>
        <v>0</v>
      </c>
      <c r="AN34" s="59">
        <f t="shared" si="16"/>
        <v>0</v>
      </c>
      <c r="AO34" s="70"/>
    </row>
    <row r="35" spans="1:41" ht="13.5" thickBot="1">
      <c r="A35" s="53" t="s">
        <v>32</v>
      </c>
      <c r="B35" s="63">
        <f t="shared" si="17"/>
        <v>43455</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8"/>
        <v>0</v>
      </c>
      <c r="AL35" s="59">
        <f t="shared" si="19"/>
        <v>0</v>
      </c>
      <c r="AM35" s="59">
        <f t="shared" si="15"/>
        <v>0</v>
      </c>
      <c r="AN35" s="59">
        <f t="shared" si="16"/>
        <v>0</v>
      </c>
      <c r="AO35" s="70"/>
    </row>
    <row r="36" spans="1:41" ht="14.25" thickTop="1" thickBot="1">
      <c r="A36" s="53" t="s">
        <v>33</v>
      </c>
      <c r="B36" s="63">
        <f t="shared" si="17"/>
        <v>43456</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8"/>
        <v>0</v>
      </c>
      <c r="AL36" s="59">
        <f t="shared" si="19"/>
        <v>0</v>
      </c>
      <c r="AM36" s="59">
        <f t="shared" si="15"/>
        <v>0</v>
      </c>
      <c r="AN36" s="59">
        <f t="shared" si="16"/>
        <v>0</v>
      </c>
      <c r="AO36" s="70"/>
    </row>
    <row r="37" spans="1:41" ht="14.25" thickTop="1" thickBot="1">
      <c r="A37" s="62" t="s">
        <v>34</v>
      </c>
      <c r="B37" s="52"/>
      <c r="C37" s="61">
        <f>SUMIF($B30:$B36,"&lt;&gt;0",C30:C36)</f>
        <v>0</v>
      </c>
      <c r="D37" s="61">
        <f t="shared" ref="D37:Q37" si="20">SUMIF($B30:$B36,"&lt;&gt;0",D30:D36)</f>
        <v>0</v>
      </c>
      <c r="E37" s="61">
        <f t="shared" si="20"/>
        <v>0</v>
      </c>
      <c r="F37" s="61">
        <f t="shared" si="20"/>
        <v>0</v>
      </c>
      <c r="G37" s="61">
        <f t="shared" si="20"/>
        <v>0</v>
      </c>
      <c r="H37" s="61">
        <f t="shared" si="20"/>
        <v>0</v>
      </c>
      <c r="I37" s="101">
        <f t="shared" si="20"/>
        <v>0</v>
      </c>
      <c r="J37" s="101">
        <f t="shared" si="20"/>
        <v>0</v>
      </c>
      <c r="K37" s="61">
        <f t="shared" si="20"/>
        <v>0</v>
      </c>
      <c r="L37" s="61">
        <f t="shared" si="20"/>
        <v>0</v>
      </c>
      <c r="M37" s="61">
        <f t="shared" si="20"/>
        <v>0</v>
      </c>
      <c r="N37" s="61">
        <f t="shared" si="20"/>
        <v>0</v>
      </c>
      <c r="O37" s="61">
        <f t="shared" si="20"/>
        <v>0</v>
      </c>
      <c r="P37" s="61">
        <f t="shared" si="20"/>
        <v>0</v>
      </c>
      <c r="Q37" s="61">
        <f t="shared" si="20"/>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 si="21">SUM(AL30:AL36)</f>
        <v>0</v>
      </c>
      <c r="AM37" s="207">
        <f t="shared" ref="AM37" si="22">SUM(AM30:AM36)</f>
        <v>0</v>
      </c>
      <c r="AN37" s="207">
        <f t="shared" ref="AN37" si="23">SUM(AN30:AN36)</f>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4">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4"/>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4"/>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4"/>
        <v>0</v>
      </c>
      <c r="AI41" s="71"/>
      <c r="AJ41" s="54" t="s">
        <v>25</v>
      </c>
      <c r="AK41" s="54" t="s">
        <v>79</v>
      </c>
      <c r="AL41" s="54" t="s">
        <v>80</v>
      </c>
      <c r="AM41" s="54" t="s">
        <v>85</v>
      </c>
      <c r="AN41" s="54" t="s">
        <v>89</v>
      </c>
      <c r="AO41" s="70"/>
    </row>
    <row r="42" spans="1:41" s="3" customFormat="1">
      <c r="A42" s="53" t="s">
        <v>27</v>
      </c>
      <c r="B42" s="63">
        <f>IF(B36&lt;&gt;0,IF(SUM(B36+1)&gt;$AE$10,0, SUM(B36+1)),0)</f>
        <v>43457</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4"/>
        <v>0</v>
      </c>
      <c r="AI42" s="71"/>
      <c r="AJ42" s="56" t="s">
        <v>27</v>
      </c>
      <c r="AK42" s="59">
        <f>I42</f>
        <v>0</v>
      </c>
      <c r="AL42" s="59">
        <f>K42</f>
        <v>0</v>
      </c>
      <c r="AM42" s="59">
        <f t="shared" ref="AM42:AM48" si="25">IF($U$13&gt;0,T42,0)</f>
        <v>0</v>
      </c>
      <c r="AN42" s="59">
        <f t="shared" ref="AN42:AN48" si="26">IF(E42&gt;8,8,E42)</f>
        <v>0</v>
      </c>
      <c r="AO42" s="70"/>
    </row>
    <row r="43" spans="1:41" s="3" customFormat="1">
      <c r="A43" s="53" t="s">
        <v>28</v>
      </c>
      <c r="B43" s="63">
        <f t="shared" ref="B43:B48" si="27">IF(B42&lt;&gt;0,IF(SUM(B42+1)&gt;$AE$10,0, SUM(B42+1)),0)</f>
        <v>43458</v>
      </c>
      <c r="C43" s="58"/>
      <c r="D43" s="102"/>
      <c r="E43" s="102"/>
      <c r="F43" s="102"/>
      <c r="G43" s="102"/>
      <c r="H43" s="102"/>
      <c r="I43" s="193"/>
      <c r="J43" s="105"/>
      <c r="K43" s="102"/>
      <c r="L43" s="102"/>
      <c r="M43" s="102"/>
      <c r="N43" s="102"/>
      <c r="O43" s="102"/>
      <c r="P43" s="102"/>
      <c r="Q43" s="102"/>
      <c r="R43" s="104"/>
      <c r="T43" s="113"/>
      <c r="U43" s="230"/>
      <c r="V43" s="228"/>
      <c r="Y43" s="40">
        <v>194</v>
      </c>
      <c r="Z43" s="277" t="s">
        <v>231</v>
      </c>
      <c r="AA43" s="278"/>
      <c r="AB43" s="278"/>
      <c r="AC43" s="279"/>
      <c r="AD43" s="15" t="s">
        <v>230</v>
      </c>
      <c r="AE43" s="14">
        <f>SUMIFS(Q:Q,R:R,"SALB",B:B,"&lt;&gt;0")</f>
        <v>0</v>
      </c>
      <c r="AF43" s="39">
        <f t="shared" si="24"/>
        <v>0</v>
      </c>
      <c r="AI43" s="71"/>
      <c r="AJ43" s="56" t="s">
        <v>28</v>
      </c>
      <c r="AK43" s="59">
        <f t="shared" ref="AK43:AK48" si="28">I43</f>
        <v>0</v>
      </c>
      <c r="AL43" s="59">
        <f t="shared" ref="AL43:AL48" si="29">K43</f>
        <v>0</v>
      </c>
      <c r="AM43" s="59">
        <f t="shared" si="25"/>
        <v>0</v>
      </c>
      <c r="AN43" s="59">
        <f t="shared" si="26"/>
        <v>0</v>
      </c>
      <c r="AO43" s="70"/>
    </row>
    <row r="44" spans="1:41" s="3" customFormat="1">
      <c r="A44" s="53" t="s">
        <v>29</v>
      </c>
      <c r="B44" s="63">
        <f t="shared" si="27"/>
        <v>43459</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4"/>
        <v>0</v>
      </c>
      <c r="AI44" s="71"/>
      <c r="AJ44" s="56" t="s">
        <v>29</v>
      </c>
      <c r="AK44" s="59">
        <f t="shared" si="28"/>
        <v>0</v>
      </c>
      <c r="AL44" s="59">
        <f t="shared" si="29"/>
        <v>0</v>
      </c>
      <c r="AM44" s="59">
        <f t="shared" si="25"/>
        <v>0</v>
      </c>
      <c r="AN44" s="59">
        <f t="shared" si="26"/>
        <v>0</v>
      </c>
      <c r="AO44" s="70"/>
    </row>
    <row r="45" spans="1:41" s="3" customFormat="1">
      <c r="A45" s="53" t="s">
        <v>30</v>
      </c>
      <c r="B45" s="63">
        <f t="shared" si="27"/>
        <v>43460</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4"/>
        <v>0</v>
      </c>
      <c r="AI45" s="71"/>
      <c r="AJ45" s="56" t="s">
        <v>30</v>
      </c>
      <c r="AK45" s="59">
        <f t="shared" si="28"/>
        <v>0</v>
      </c>
      <c r="AL45" s="59">
        <f t="shared" si="29"/>
        <v>0</v>
      </c>
      <c r="AM45" s="59">
        <f t="shared" si="25"/>
        <v>0</v>
      </c>
      <c r="AN45" s="59">
        <f t="shared" si="26"/>
        <v>0</v>
      </c>
      <c r="AO45" s="70"/>
    </row>
    <row r="46" spans="1:41" s="3" customFormat="1" ht="13.5" thickBot="1">
      <c r="A46" s="53" t="s">
        <v>31</v>
      </c>
      <c r="B46" s="63">
        <f t="shared" si="27"/>
        <v>43461</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4"/>
        <v>0</v>
      </c>
      <c r="AI46" s="71"/>
      <c r="AJ46" s="56" t="s">
        <v>31</v>
      </c>
      <c r="AK46" s="59">
        <f t="shared" si="28"/>
        <v>0</v>
      </c>
      <c r="AL46" s="59">
        <f t="shared" si="29"/>
        <v>0</v>
      </c>
      <c r="AM46" s="59">
        <f t="shared" si="25"/>
        <v>0</v>
      </c>
      <c r="AN46" s="59">
        <f t="shared" si="26"/>
        <v>0</v>
      </c>
      <c r="AO46" s="70"/>
    </row>
    <row r="47" spans="1:41" s="3" customFormat="1" ht="13.5" thickTop="1">
      <c r="A47" s="53" t="s">
        <v>32</v>
      </c>
      <c r="B47" s="63">
        <f t="shared" si="27"/>
        <v>43462</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4"/>
        <v>0</v>
      </c>
      <c r="AI47" s="71"/>
      <c r="AJ47" s="56" t="s">
        <v>32</v>
      </c>
      <c r="AK47" s="59">
        <f t="shared" si="28"/>
        <v>0</v>
      </c>
      <c r="AL47" s="59">
        <f t="shared" si="29"/>
        <v>0</v>
      </c>
      <c r="AM47" s="59">
        <f t="shared" si="25"/>
        <v>0</v>
      </c>
      <c r="AN47" s="59">
        <f t="shared" si="26"/>
        <v>0</v>
      </c>
      <c r="AO47" s="70"/>
    </row>
    <row r="48" spans="1:41" s="3" customFormat="1" ht="13.5" thickBot="1">
      <c r="A48" s="53" t="s">
        <v>33</v>
      </c>
      <c r="B48" s="63">
        <f t="shared" si="27"/>
        <v>43463</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4"/>
        <v>0</v>
      </c>
      <c r="AI48" s="71"/>
      <c r="AJ48" s="56" t="s">
        <v>33</v>
      </c>
      <c r="AK48" s="59">
        <f t="shared" si="28"/>
        <v>0</v>
      </c>
      <c r="AL48" s="59">
        <f t="shared" si="29"/>
        <v>0</v>
      </c>
      <c r="AM48" s="59">
        <f t="shared" si="25"/>
        <v>0</v>
      </c>
      <c r="AN48" s="59">
        <f t="shared" si="26"/>
        <v>0</v>
      </c>
      <c r="AO48" s="70"/>
    </row>
    <row r="49" spans="1:41" s="3" customFormat="1" ht="13.5" thickTop="1">
      <c r="A49" s="62" t="s">
        <v>34</v>
      </c>
      <c r="B49" s="52"/>
      <c r="C49" s="61">
        <f>SUMIF($B42:$B48,"&lt;&gt;0",C42:C48)</f>
        <v>0</v>
      </c>
      <c r="D49" s="61">
        <f t="shared" ref="D49:Q49" si="30">SUMIF($B42:$B48,"&lt;&gt;0",D42:D48)</f>
        <v>0</v>
      </c>
      <c r="E49" s="61">
        <f t="shared" si="30"/>
        <v>0</v>
      </c>
      <c r="F49" s="61">
        <f t="shared" si="30"/>
        <v>0</v>
      </c>
      <c r="G49" s="61">
        <f t="shared" si="30"/>
        <v>0</v>
      </c>
      <c r="H49" s="61">
        <f t="shared" si="30"/>
        <v>0</v>
      </c>
      <c r="I49" s="101">
        <f t="shared" si="30"/>
        <v>0</v>
      </c>
      <c r="J49" s="101">
        <f t="shared" si="30"/>
        <v>0</v>
      </c>
      <c r="K49" s="61">
        <f t="shared" si="30"/>
        <v>0</v>
      </c>
      <c r="L49" s="61">
        <f t="shared" si="30"/>
        <v>0</v>
      </c>
      <c r="M49" s="61">
        <f t="shared" si="30"/>
        <v>0</v>
      </c>
      <c r="N49" s="61">
        <f t="shared" si="30"/>
        <v>0</v>
      </c>
      <c r="O49" s="61">
        <f t="shared" si="30"/>
        <v>0</v>
      </c>
      <c r="P49" s="61">
        <f t="shared" si="30"/>
        <v>0</v>
      </c>
      <c r="Q49" s="61">
        <f t="shared" si="30"/>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4"/>
        <v>0</v>
      </c>
      <c r="AI49" s="71"/>
      <c r="AJ49" s="56" t="s">
        <v>34</v>
      </c>
      <c r="AK49" s="207">
        <f>SUM(AK42:AK48)</f>
        <v>0</v>
      </c>
      <c r="AL49" s="207">
        <f t="shared" ref="AL49" si="31">SUM(AL42:AL48)</f>
        <v>0</v>
      </c>
      <c r="AM49" s="207">
        <f t="shared" ref="AM49" si="32">SUM(AM42:AM48)</f>
        <v>0</v>
      </c>
      <c r="AN49" s="207">
        <f t="shared" ref="AN49" si="33">SUM(AN42:AN48)</f>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4"/>
        <v>0</v>
      </c>
      <c r="AI50" s="71"/>
      <c r="AJ50" s="70"/>
      <c r="AK50" s="70"/>
      <c r="AL50" s="70"/>
      <c r="AM50" s="70"/>
      <c r="AN50" s="70"/>
      <c r="AO50" s="70"/>
    </row>
    <row r="51" spans="1:41" s="3" customFormat="1" ht="14.25" thickTop="1" thickBot="1">
      <c r="C51" s="339"/>
      <c r="D51" s="338" t="s">
        <v>229</v>
      </c>
      <c r="E51" s="338"/>
      <c r="F51" s="338"/>
      <c r="G51" s="338"/>
      <c r="H51" s="338"/>
      <c r="I51" s="338"/>
      <c r="J51" s="338"/>
      <c r="K51" s="338"/>
      <c r="L51" s="338"/>
      <c r="M51" s="338"/>
      <c r="N51" s="338"/>
      <c r="O51" s="340"/>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334"/>
      <c r="B52" s="334"/>
      <c r="C52" s="339"/>
      <c r="D52" s="338"/>
      <c r="E52" s="338"/>
      <c r="F52" s="338"/>
      <c r="G52" s="338"/>
      <c r="H52" s="338"/>
      <c r="I52" s="338"/>
      <c r="J52" s="338"/>
      <c r="K52" s="338"/>
      <c r="L52" s="338"/>
      <c r="M52" s="338"/>
      <c r="N52" s="338"/>
      <c r="O52" s="341"/>
      <c r="P52" s="267"/>
      <c r="Q52" s="267"/>
      <c r="R52" s="267"/>
      <c r="S52" s="250"/>
      <c r="T52" s="337"/>
      <c r="U52" s="337"/>
      <c r="V52" s="337"/>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252"/>
      <c r="B53" s="253"/>
      <c r="C53" s="269"/>
      <c r="D53" s="268"/>
      <c r="E53" s="266"/>
      <c r="F53" s="266"/>
      <c r="G53" s="266"/>
      <c r="H53" s="266"/>
      <c r="I53" s="266"/>
      <c r="J53" s="266"/>
      <c r="K53" s="266"/>
      <c r="L53" s="266"/>
      <c r="M53" s="266"/>
      <c r="N53" s="266"/>
      <c r="O53" s="266"/>
      <c r="P53" s="266"/>
      <c r="Q53" s="266"/>
      <c r="R53" s="266"/>
      <c r="S53" s="251"/>
      <c r="T53" s="252"/>
      <c r="U53" s="252"/>
      <c r="V53" s="252"/>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251"/>
      <c r="B54" s="254"/>
      <c r="C54" s="270"/>
      <c r="D54" s="266"/>
      <c r="E54" s="266"/>
      <c r="F54" s="266"/>
      <c r="G54" s="266"/>
      <c r="H54" s="266"/>
      <c r="I54" s="266"/>
      <c r="J54" s="266"/>
      <c r="K54" s="266"/>
      <c r="L54" s="266"/>
      <c r="M54" s="266"/>
      <c r="N54" s="266"/>
      <c r="O54" s="266"/>
      <c r="P54" s="266"/>
      <c r="Q54" s="255"/>
      <c r="R54" s="256"/>
      <c r="S54" s="250"/>
      <c r="T54" s="255"/>
      <c r="U54" s="255"/>
      <c r="V54" s="255"/>
      <c r="X54" s="154"/>
      <c r="Y54" s="21"/>
      <c r="Z54" s="21"/>
      <c r="AA54" s="21"/>
      <c r="AB54" s="21"/>
      <c r="AC54" s="21"/>
      <c r="AD54" s="21"/>
      <c r="AE54" s="21"/>
      <c r="AF54" s="21"/>
      <c r="AG54" s="22"/>
      <c r="AH54" s="3"/>
      <c r="AI54" s="71"/>
      <c r="AJ54" s="56" t="s">
        <v>27</v>
      </c>
      <c r="AK54" s="59">
        <f>I54</f>
        <v>0</v>
      </c>
      <c r="AL54" s="59">
        <f>K54</f>
        <v>0</v>
      </c>
      <c r="AM54" s="59">
        <f t="shared" ref="AM54:AM60" si="34">IF($U$13&gt;0,T54,0)</f>
        <v>0</v>
      </c>
      <c r="AN54" s="59">
        <f t="shared" ref="AN54:AN60" si="35">IF(E54&gt;8,8,E54)</f>
        <v>0</v>
      </c>
      <c r="AO54" s="70"/>
    </row>
    <row r="55" spans="1:41">
      <c r="A55" s="251"/>
      <c r="B55" s="254"/>
      <c r="C55" s="255"/>
      <c r="D55" s="266"/>
      <c r="E55" s="266"/>
      <c r="F55" s="266"/>
      <c r="G55" s="266"/>
      <c r="H55" s="266"/>
      <c r="I55" s="266"/>
      <c r="J55" s="266"/>
      <c r="K55" s="266"/>
      <c r="L55" s="266"/>
      <c r="M55" s="266"/>
      <c r="N55" s="266"/>
      <c r="O55" s="266"/>
      <c r="P55" s="266"/>
      <c r="Q55" s="255"/>
      <c r="R55" s="256"/>
      <c r="S55" s="250"/>
      <c r="T55" s="255"/>
      <c r="U55" s="255"/>
      <c r="V55" s="255"/>
      <c r="X55" s="23"/>
      <c r="Y55" s="3"/>
      <c r="Z55" s="3"/>
      <c r="AA55" s="3"/>
      <c r="AB55" s="3"/>
      <c r="AC55" s="3"/>
      <c r="AD55" s="3"/>
      <c r="AE55" s="3"/>
      <c r="AF55" s="3"/>
      <c r="AG55" s="24"/>
      <c r="AH55" s="4"/>
      <c r="AI55" s="71"/>
      <c r="AJ55" s="56" t="s">
        <v>28</v>
      </c>
      <c r="AK55" s="59">
        <f t="shared" ref="AK55:AK60" si="36">I55</f>
        <v>0</v>
      </c>
      <c r="AL55" s="59">
        <f t="shared" ref="AL55:AL60" si="37">K55</f>
        <v>0</v>
      </c>
      <c r="AM55" s="59">
        <f t="shared" si="34"/>
        <v>0</v>
      </c>
      <c r="AN55" s="59">
        <f t="shared" si="35"/>
        <v>0</v>
      </c>
      <c r="AO55" s="70"/>
    </row>
    <row r="56" spans="1:41">
      <c r="A56" s="251"/>
      <c r="B56" s="254"/>
      <c r="C56" s="255"/>
      <c r="D56" s="266"/>
      <c r="E56" s="266"/>
      <c r="F56" s="266"/>
      <c r="G56" s="266"/>
      <c r="H56" s="266"/>
      <c r="I56" s="266"/>
      <c r="J56" s="266"/>
      <c r="K56" s="266"/>
      <c r="L56" s="266"/>
      <c r="M56" s="266"/>
      <c r="N56" s="266"/>
      <c r="O56" s="266"/>
      <c r="P56" s="266"/>
      <c r="Q56" s="255"/>
      <c r="R56" s="256"/>
      <c r="S56" s="250"/>
      <c r="T56" s="255"/>
      <c r="U56" s="255"/>
      <c r="V56" s="255"/>
      <c r="X56" s="23"/>
      <c r="Y56" s="33"/>
      <c r="Z56" s="33"/>
      <c r="AA56" s="33"/>
      <c r="AB56" s="33"/>
      <c r="AC56" s="33"/>
      <c r="AD56" s="33"/>
      <c r="AE56" s="33"/>
      <c r="AF56" s="34"/>
      <c r="AG56" s="24"/>
      <c r="AH56" s="4"/>
      <c r="AI56" s="71"/>
      <c r="AJ56" s="56" t="s">
        <v>29</v>
      </c>
      <c r="AK56" s="59">
        <f t="shared" si="36"/>
        <v>0</v>
      </c>
      <c r="AL56" s="59">
        <f t="shared" si="37"/>
        <v>0</v>
      </c>
      <c r="AM56" s="59">
        <f t="shared" si="34"/>
        <v>0</v>
      </c>
      <c r="AN56" s="59">
        <f t="shared" si="35"/>
        <v>0</v>
      </c>
      <c r="AO56" s="70"/>
    </row>
    <row r="57" spans="1:41" ht="12.75" customHeight="1">
      <c r="A57" s="251"/>
      <c r="B57" s="254"/>
      <c r="C57" s="255"/>
      <c r="D57" s="266"/>
      <c r="E57" s="266"/>
      <c r="F57" s="266"/>
      <c r="G57" s="266"/>
      <c r="H57" s="266"/>
      <c r="I57" s="266"/>
      <c r="J57" s="266"/>
      <c r="K57" s="266"/>
      <c r="L57" s="266"/>
      <c r="M57" s="266"/>
      <c r="N57" s="266"/>
      <c r="O57" s="266"/>
      <c r="P57" s="266"/>
      <c r="Q57" s="255"/>
      <c r="R57" s="256"/>
      <c r="S57" s="250"/>
      <c r="T57" s="255"/>
      <c r="U57" s="255"/>
      <c r="V57" s="255"/>
      <c r="X57" s="23"/>
      <c r="Y57" s="3" t="s">
        <v>37</v>
      </c>
      <c r="Z57" s="3"/>
      <c r="AA57" s="3"/>
      <c r="AB57" s="3"/>
      <c r="AC57" s="3"/>
      <c r="AD57" s="3"/>
      <c r="AE57" s="3" t="s">
        <v>26</v>
      </c>
      <c r="AF57" s="3"/>
      <c r="AG57" s="24"/>
      <c r="AH57" s="3"/>
      <c r="AI57" s="71"/>
      <c r="AJ57" s="56" t="s">
        <v>30</v>
      </c>
      <c r="AK57" s="59">
        <f t="shared" si="36"/>
        <v>0</v>
      </c>
      <c r="AL57" s="59">
        <f t="shared" si="37"/>
        <v>0</v>
      </c>
      <c r="AM57" s="59">
        <f t="shared" si="34"/>
        <v>0</v>
      </c>
      <c r="AN57" s="59">
        <f t="shared" si="35"/>
        <v>0</v>
      </c>
      <c r="AO57" s="70"/>
    </row>
    <row r="58" spans="1:41" ht="12.75" customHeight="1">
      <c r="A58" s="251"/>
      <c r="B58" s="254"/>
      <c r="C58" s="255"/>
      <c r="D58" s="255"/>
      <c r="E58" s="255"/>
      <c r="F58" s="255"/>
      <c r="G58" s="255"/>
      <c r="H58" s="255"/>
      <c r="I58" s="255"/>
      <c r="J58" s="255"/>
      <c r="K58" s="255"/>
      <c r="L58" s="255"/>
      <c r="M58" s="255"/>
      <c r="N58" s="255"/>
      <c r="O58" s="255"/>
      <c r="P58" s="255"/>
      <c r="Q58" s="255"/>
      <c r="R58" s="256"/>
      <c r="S58" s="250"/>
      <c r="T58" s="255"/>
      <c r="U58" s="255"/>
      <c r="V58" s="255"/>
      <c r="X58" s="23"/>
      <c r="Y58" s="333" t="s">
        <v>82</v>
      </c>
      <c r="Z58" s="333"/>
      <c r="AA58" s="333"/>
      <c r="AB58" s="333"/>
      <c r="AC58" s="333"/>
      <c r="AD58" s="333"/>
      <c r="AE58" s="333"/>
      <c r="AF58" s="333"/>
      <c r="AG58" s="25"/>
      <c r="AH58" s="3"/>
      <c r="AI58" s="71"/>
      <c r="AJ58" s="56" t="s">
        <v>31</v>
      </c>
      <c r="AK58" s="59">
        <f t="shared" si="36"/>
        <v>0</v>
      </c>
      <c r="AL58" s="59">
        <f t="shared" si="37"/>
        <v>0</v>
      </c>
      <c r="AM58" s="59">
        <f t="shared" si="34"/>
        <v>0</v>
      </c>
      <c r="AN58" s="59">
        <f t="shared" si="35"/>
        <v>0</v>
      </c>
      <c r="AO58" s="70"/>
    </row>
    <row r="59" spans="1:41">
      <c r="A59" s="251"/>
      <c r="B59" s="254"/>
      <c r="C59" s="255"/>
      <c r="D59" s="255"/>
      <c r="E59" s="255"/>
      <c r="F59" s="255"/>
      <c r="G59" s="255"/>
      <c r="H59" s="255"/>
      <c r="I59" s="255"/>
      <c r="J59" s="255"/>
      <c r="K59" s="255"/>
      <c r="L59" s="255"/>
      <c r="M59" s="255"/>
      <c r="N59" s="255"/>
      <c r="O59" s="255"/>
      <c r="P59" s="255"/>
      <c r="Q59" s="255"/>
      <c r="R59" s="256"/>
      <c r="S59" s="250"/>
      <c r="T59" s="255"/>
      <c r="U59" s="255"/>
      <c r="V59" s="255"/>
      <c r="X59" s="23"/>
      <c r="Y59" s="333"/>
      <c r="Z59" s="333"/>
      <c r="AA59" s="333"/>
      <c r="AB59" s="333"/>
      <c r="AC59" s="333"/>
      <c r="AD59" s="333"/>
      <c r="AE59" s="333"/>
      <c r="AF59" s="333"/>
      <c r="AG59" s="25"/>
      <c r="AH59" s="3"/>
      <c r="AI59" s="71"/>
      <c r="AJ59" s="56" t="s">
        <v>32</v>
      </c>
      <c r="AK59" s="59">
        <f t="shared" si="36"/>
        <v>0</v>
      </c>
      <c r="AL59" s="59">
        <f t="shared" si="37"/>
        <v>0</v>
      </c>
      <c r="AM59" s="59">
        <f t="shared" si="34"/>
        <v>0</v>
      </c>
      <c r="AN59" s="59">
        <f t="shared" si="35"/>
        <v>0</v>
      </c>
      <c r="AO59" s="70"/>
    </row>
    <row r="60" spans="1:41">
      <c r="A60" s="251"/>
      <c r="B60" s="254"/>
      <c r="C60" s="255"/>
      <c r="D60" s="255"/>
      <c r="E60" s="255"/>
      <c r="F60" s="255"/>
      <c r="G60" s="255"/>
      <c r="H60" s="255"/>
      <c r="I60" s="255"/>
      <c r="J60" s="255"/>
      <c r="K60" s="255"/>
      <c r="L60" s="255"/>
      <c r="M60" s="255"/>
      <c r="N60" s="255"/>
      <c r="O60" s="255"/>
      <c r="P60" s="255"/>
      <c r="Q60" s="255"/>
      <c r="R60" s="256"/>
      <c r="S60" s="250"/>
      <c r="T60" s="255"/>
      <c r="U60" s="255"/>
      <c r="V60" s="255"/>
      <c r="X60" s="23"/>
      <c r="Y60" s="3"/>
      <c r="Z60" s="3"/>
      <c r="AA60" s="3"/>
      <c r="AB60" s="3"/>
      <c r="AC60" s="3"/>
      <c r="AD60" s="3"/>
      <c r="AE60" s="3"/>
      <c r="AF60" s="3"/>
      <c r="AG60" s="24"/>
      <c r="AH60" s="3"/>
      <c r="AI60" s="71"/>
      <c r="AJ60" s="56" t="s">
        <v>33</v>
      </c>
      <c r="AK60" s="59">
        <f t="shared" si="36"/>
        <v>0</v>
      </c>
      <c r="AL60" s="59">
        <f t="shared" si="37"/>
        <v>0</v>
      </c>
      <c r="AM60" s="59">
        <f t="shared" si="34"/>
        <v>0</v>
      </c>
      <c r="AN60" s="59">
        <f t="shared" si="35"/>
        <v>0</v>
      </c>
      <c r="AO60" s="70"/>
    </row>
    <row r="61" spans="1:41">
      <c r="A61" s="334"/>
      <c r="B61" s="334"/>
      <c r="C61" s="257"/>
      <c r="D61" s="257"/>
      <c r="E61" s="257"/>
      <c r="F61" s="257"/>
      <c r="G61" s="257"/>
      <c r="H61" s="257"/>
      <c r="I61" s="257"/>
      <c r="J61" s="257"/>
      <c r="K61" s="257"/>
      <c r="L61" s="257"/>
      <c r="M61" s="257"/>
      <c r="N61" s="257"/>
      <c r="O61" s="257"/>
      <c r="P61" s="257"/>
      <c r="Q61" s="257"/>
      <c r="R61" s="257"/>
      <c r="S61" s="250"/>
      <c r="T61" s="257"/>
      <c r="U61" s="257"/>
      <c r="V61" s="257"/>
      <c r="X61" s="23"/>
      <c r="Y61" s="3"/>
      <c r="Z61" s="3"/>
      <c r="AA61" s="3"/>
      <c r="AB61" s="3"/>
      <c r="AC61" s="3"/>
      <c r="AD61" s="3"/>
      <c r="AE61" s="3"/>
      <c r="AF61" s="3"/>
      <c r="AG61" s="24"/>
      <c r="AH61" s="3"/>
      <c r="AI61" s="71"/>
      <c r="AJ61" s="56" t="s">
        <v>34</v>
      </c>
      <c r="AK61" s="207">
        <f>SUM(AK54:AK60)</f>
        <v>0</v>
      </c>
      <c r="AL61" s="207">
        <f t="shared" ref="AL61" si="38">SUM(AL54:AL60)</f>
        <v>0</v>
      </c>
      <c r="AM61" s="207">
        <f t="shared" ref="AM61" si="39">SUM(AM54:AM60)</f>
        <v>0</v>
      </c>
      <c r="AN61" s="207">
        <f t="shared" ref="AN61" si="40">SUM(AN54:AN60)</f>
        <v>0</v>
      </c>
      <c r="AO61" s="70"/>
    </row>
    <row r="62" spans="1:41">
      <c r="X62" s="23"/>
      <c r="Y62" s="335"/>
      <c r="Z62" s="335"/>
      <c r="AA62" s="335"/>
      <c r="AB62" s="335"/>
      <c r="AC62" s="335"/>
      <c r="AD62" s="335"/>
      <c r="AE62" s="33"/>
      <c r="AF62" s="33"/>
      <c r="AG62" s="24"/>
      <c r="AH62" s="3"/>
      <c r="AI62" s="71"/>
      <c r="AJ62" s="70"/>
      <c r="AK62" s="70"/>
      <c r="AL62" s="70"/>
      <c r="AM62" s="70"/>
      <c r="AN62" s="70"/>
      <c r="AO62" s="70"/>
    </row>
    <row r="63" spans="1:4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3.5"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objects="1" formatCells="0" formatColumns="0" selectLockedCells="1"/>
  <protectedRanges>
    <protectedRange sqref="Y4 Y7 AD4 AB10 AE10 C6:C12 AD7:AF7 AH14 C18:C24 C30:C36 C42:C48 C54:C60" name="Range1"/>
    <protectedRange sqref="AE27 AB13 AG13" name="Range1_3"/>
  </protectedRanges>
  <mergeCells count="93">
    <mergeCell ref="AD14:AE14"/>
    <mergeCell ref="AK4:AN4"/>
    <mergeCell ref="Q5:R5"/>
    <mergeCell ref="Y6:AB6"/>
    <mergeCell ref="Y7:AB7"/>
    <mergeCell ref="Y12:AB12"/>
    <mergeCell ref="AD12:AF12"/>
    <mergeCell ref="Y13:AA13"/>
    <mergeCell ref="AD13:AE13"/>
    <mergeCell ref="Y9:Z9"/>
    <mergeCell ref="AB9:AC9"/>
    <mergeCell ref="AE9:AF9"/>
    <mergeCell ref="Y10:Z10"/>
    <mergeCell ref="AB10:AC10"/>
    <mergeCell ref="AE10:AF10"/>
    <mergeCell ref="Y14:AA14"/>
    <mergeCell ref="AJ2:AL2"/>
    <mergeCell ref="Y3:AB3"/>
    <mergeCell ref="AD3:AF3"/>
    <mergeCell ref="A4:B4"/>
    <mergeCell ref="C4:H4"/>
    <mergeCell ref="I4:J4"/>
    <mergeCell ref="K4:R4"/>
    <mergeCell ref="Y4:AB4"/>
    <mergeCell ref="AD4:AF4"/>
    <mergeCell ref="T4:V4"/>
    <mergeCell ref="Y15:AA15"/>
    <mergeCell ref="AD15:AE15"/>
    <mergeCell ref="A16:B16"/>
    <mergeCell ref="C16:H16"/>
    <mergeCell ref="I16:J16"/>
    <mergeCell ref="K16:R16"/>
    <mergeCell ref="Y16:AA16"/>
    <mergeCell ref="AD16:AE16"/>
    <mergeCell ref="Z26:AC26"/>
    <mergeCell ref="AK16:AN16"/>
    <mergeCell ref="Q17:R17"/>
    <mergeCell ref="Y17:AA17"/>
    <mergeCell ref="AD17:AE17"/>
    <mergeCell ref="Z22:AC22"/>
    <mergeCell ref="Z23:AC23"/>
    <mergeCell ref="Z24:AC24"/>
    <mergeCell ref="Z25:AC25"/>
    <mergeCell ref="T16:V16"/>
    <mergeCell ref="Z21:AC21"/>
    <mergeCell ref="Y19:AF19"/>
    <mergeCell ref="Z27:AC27"/>
    <mergeCell ref="A28:B28"/>
    <mergeCell ref="C28:H28"/>
    <mergeCell ref="I28:J28"/>
    <mergeCell ref="K28:R28"/>
    <mergeCell ref="Z28:AC28"/>
    <mergeCell ref="Z38:AC38"/>
    <mergeCell ref="AK28:AN28"/>
    <mergeCell ref="Q29:R29"/>
    <mergeCell ref="Z29:AC29"/>
    <mergeCell ref="Z30:AC30"/>
    <mergeCell ref="Z31:AC31"/>
    <mergeCell ref="Z32:AC32"/>
    <mergeCell ref="Z33:AC33"/>
    <mergeCell ref="Z34:AC34"/>
    <mergeCell ref="Z35:AC35"/>
    <mergeCell ref="Z36:AC36"/>
    <mergeCell ref="Z37:AC37"/>
    <mergeCell ref="T28:V28"/>
    <mergeCell ref="Z39:AC39"/>
    <mergeCell ref="A40:B40"/>
    <mergeCell ref="C40:H40"/>
    <mergeCell ref="I40:J40"/>
    <mergeCell ref="K40:R40"/>
    <mergeCell ref="Z40:AC40"/>
    <mergeCell ref="AK40:AN40"/>
    <mergeCell ref="Q41:R41"/>
    <mergeCell ref="Z41:AC41"/>
    <mergeCell ref="Z42:AC42"/>
    <mergeCell ref="Z44:AC44"/>
    <mergeCell ref="T40:V40"/>
    <mergeCell ref="Z47:AC47"/>
    <mergeCell ref="Z48:AC48"/>
    <mergeCell ref="Z49:AC49"/>
    <mergeCell ref="Z50:AC50"/>
    <mergeCell ref="Z51:AA51"/>
    <mergeCell ref="A64:R64"/>
    <mergeCell ref="AK52:AN52"/>
    <mergeCell ref="Y58:AF59"/>
    <mergeCell ref="A61:B61"/>
    <mergeCell ref="Y62:AD62"/>
    <mergeCell ref="A63:R63"/>
    <mergeCell ref="A52:B52"/>
    <mergeCell ref="T52:V52"/>
    <mergeCell ref="D51:N52"/>
    <mergeCell ref="C51:C52"/>
    <mergeCell ref="O51:O52"/>
  </mergeCells>
  <conditionalFormatting sqref="B18:B24 B30:B36 B54:B60 B6:B12 B42:B48">
    <cfRule type="cellIs" dxfId="351" priority="62" stopIfTrue="1" operator="equal">
      <formula>0</formula>
    </cfRule>
  </conditionalFormatting>
  <conditionalFormatting sqref="C13:H13 C25:H25 C37:H37 C49:H49 L25:Q25 L37:Q37 L49:Q49 J13 L13:Q13 T13:V13">
    <cfRule type="cellIs" dxfId="350" priority="61" stopIfTrue="1" operator="equal">
      <formula>0</formula>
    </cfRule>
  </conditionalFormatting>
  <conditionalFormatting sqref="J25">
    <cfRule type="cellIs" dxfId="349" priority="50" stopIfTrue="1" operator="equal">
      <formula>0</formula>
    </cfRule>
  </conditionalFormatting>
  <conditionalFormatting sqref="J37">
    <cfRule type="cellIs" dxfId="348" priority="49" stopIfTrue="1" operator="equal">
      <formula>0</formula>
    </cfRule>
  </conditionalFormatting>
  <conditionalFormatting sqref="J49">
    <cfRule type="cellIs" dxfId="347" priority="48" stopIfTrue="1" operator="equal">
      <formula>0</formula>
    </cfRule>
  </conditionalFormatting>
  <conditionalFormatting sqref="K25 K37 K49 K13">
    <cfRule type="cellIs" dxfId="346" priority="46" stopIfTrue="1" operator="equal">
      <formula>0</formula>
    </cfRule>
  </conditionalFormatting>
  <conditionalFormatting sqref="I13">
    <cfRule type="cellIs" dxfId="345" priority="45" stopIfTrue="1" operator="equal">
      <formula>0</formula>
    </cfRule>
  </conditionalFormatting>
  <conditionalFormatting sqref="I25">
    <cfRule type="cellIs" dxfId="344" priority="44" stopIfTrue="1" operator="equal">
      <formula>0</formula>
    </cfRule>
  </conditionalFormatting>
  <conditionalFormatting sqref="I49">
    <cfRule type="cellIs" dxfId="343" priority="42" stopIfTrue="1" operator="equal">
      <formula>0</formula>
    </cfRule>
  </conditionalFormatting>
  <conditionalFormatting sqref="T25:V25">
    <cfRule type="cellIs" dxfId="342" priority="39" stopIfTrue="1" operator="equal">
      <formula>0</formula>
    </cfRule>
  </conditionalFormatting>
  <conditionalFormatting sqref="T37:V37">
    <cfRule type="cellIs" dxfId="341" priority="37" stopIfTrue="1" operator="equal">
      <formula>0</formula>
    </cfRule>
  </conditionalFormatting>
  <conditionalFormatting sqref="T49:V49">
    <cfRule type="cellIs" dxfId="340" priority="35" stopIfTrue="1" operator="equal">
      <formula>0</formula>
    </cfRule>
  </conditionalFormatting>
  <conditionalFormatting sqref="I37">
    <cfRule type="cellIs" dxfId="339" priority="31" stopIfTrue="1" operator="equal">
      <formula>0</formula>
    </cfRule>
  </conditionalFormatting>
  <conditionalFormatting sqref="AB17">
    <cfRule type="cellIs" dxfId="338" priority="11" stopIfTrue="1" operator="lessThan">
      <formula>0</formula>
    </cfRule>
  </conditionalFormatting>
  <conditionalFormatting sqref="AE21:AF25 AE49:AF49 AE28:AF35 AF26 AE46:AF47 AE38:AF42 AE44:AF44">
    <cfRule type="cellIs" dxfId="337" priority="10" stopIfTrue="1" operator="equal">
      <formula>0</formula>
    </cfRule>
  </conditionalFormatting>
  <conditionalFormatting sqref="AE48:AF48">
    <cfRule type="cellIs" dxfId="336" priority="9" stopIfTrue="1" operator="equal">
      <formula>0</formula>
    </cfRule>
  </conditionalFormatting>
  <conditionalFormatting sqref="AE51:AF51">
    <cfRule type="cellIs" dxfId="335" priority="8" stopIfTrue="1" operator="equal">
      <formula>0</formula>
    </cfRule>
  </conditionalFormatting>
  <conditionalFormatting sqref="AE46:AF46">
    <cfRule type="expression" dxfId="334" priority="7" stopIfTrue="1">
      <formula>$AE$46:$AF$46=0</formula>
    </cfRule>
  </conditionalFormatting>
  <conditionalFormatting sqref="AE36:AF36">
    <cfRule type="cellIs" dxfId="333" priority="6" stopIfTrue="1" operator="equal">
      <formula>0</formula>
    </cfRule>
  </conditionalFormatting>
  <conditionalFormatting sqref="AE36:AF36">
    <cfRule type="expression" dxfId="332" priority="5" stopIfTrue="1">
      <formula>$AE$46:$AF$46=0</formula>
    </cfRule>
  </conditionalFormatting>
  <conditionalFormatting sqref="AE50:AF50">
    <cfRule type="cellIs" dxfId="331" priority="4" stopIfTrue="1" operator="equal">
      <formula>0</formula>
    </cfRule>
  </conditionalFormatting>
  <conditionalFormatting sqref="AE26">
    <cfRule type="cellIs" dxfId="330" priority="3" stopIfTrue="1" operator="equal">
      <formula>0</formula>
    </cfRule>
  </conditionalFormatting>
  <conditionalFormatting sqref="AE45:AF45">
    <cfRule type="cellIs" dxfId="329" priority="2" stopIfTrue="1" operator="equal">
      <formula>0</formula>
    </cfRule>
  </conditionalFormatting>
  <conditionalFormatting sqref="AE43:AF43">
    <cfRule type="cellIs" dxfId="328" priority="1" stopIfTrue="1" operator="equal">
      <formula>0</formula>
    </cfRule>
  </conditionalFormatting>
  <dataValidations count="6">
    <dataValidation allowBlank="1" showInputMessage="1" sqref="AB10" xr:uid="{99DA4CB6-72D8-4A70-9A49-ECE9DE2CBBE8}"/>
    <dataValidation type="decimal" allowBlank="1" showInputMessage="1" showErrorMessage="1" sqref="AH14 AE27 AB13 AG13" xr:uid="{067DACBD-20B8-4E52-9C10-74AAFA6CE90E}">
      <formula1>0</formula1>
      <formula2>300</formula2>
    </dataValidation>
    <dataValidation type="decimal" allowBlank="1" showInputMessage="1" showErrorMessage="1" sqref="AD7" xr:uid="{B2D822C8-E89F-48C0-AEFD-7F78B40DC6F0}">
      <formula1>0</formula1>
      <formula2>2</formula2>
    </dataValidation>
    <dataValidation type="decimal" allowBlank="1" showInputMessage="1" showErrorMessage="1" errorTitle="Invalid Data Type" error="Please enter a number between 0 and 24." sqref="C18:C24 C42:C48 C30:C36 C6:C12 C54:C60" xr:uid="{B2BB90A7-9926-432E-B167-E237C48261A0}">
      <formula1>0</formula1>
      <formula2>24</formula2>
    </dataValidation>
    <dataValidation type="date" allowBlank="1" showInputMessage="1" sqref="AE10" xr:uid="{8EC5FD27-F15F-445C-B552-3362993BD82B}">
      <formula1>1</formula1>
      <formula2>73050</formula2>
    </dataValidation>
    <dataValidation type="list" allowBlank="1" showInputMessage="1" showErrorMessage="1" sqref="R54:R60" xr:uid="{E75DD6A5-FBC1-4FBC-B1A9-F4CE39F33ED5}">
      <formula1>$B$18:$B$25</formula1>
    </dataValidation>
  </dataValidations>
  <hyperlinks>
    <hyperlink ref="F65" r:id="rId1" display="http://web.uncg.edu/hrs/PolicyManuals/StaffManual/Section5/" xr:uid="{00000000-0004-0000-05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33DD78D-3097-4EEC-8C92-E5535D203CED}">
          <x14:formula1>
            <xm:f>Validation!$B$18:$B$25</xm:f>
          </x14:formula1>
          <xm:sqref>R6:R12 R18:R24 R30:R36 R42:R48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pageSetUpPr fitToPage="1"/>
  </sheetPr>
  <dimension ref="A2:AP68"/>
  <sheetViews>
    <sheetView showGridLines="0" topLeftCell="A10" zoomScale="80" zoomScaleNormal="80" zoomScalePageLayoutView="70" workbookViewId="0">
      <selection activeCell="K55" sqref="K5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9.710937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3" width="7.42578125" style="2" customWidth="1"/>
    <col min="44" max="16384" width="7.42578125" style="2"/>
  </cols>
  <sheetData>
    <row r="2" spans="1:42">
      <c r="S2" s="3"/>
      <c r="AI2" s="65"/>
      <c r="AJ2" s="386" t="s">
        <v>103</v>
      </c>
      <c r="AK2" s="386"/>
      <c r="AL2" s="386"/>
      <c r="AM2" s="204"/>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01" t="s">
        <v>100</v>
      </c>
      <c r="I5" s="195" t="s">
        <v>102</v>
      </c>
      <c r="J5" s="194" t="s">
        <v>84</v>
      </c>
      <c r="K5" s="54" t="s">
        <v>183</v>
      </c>
      <c r="L5" s="202"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43464</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43465</v>
      </c>
      <c r="C7" s="58"/>
      <c r="D7" s="102"/>
      <c r="E7" s="102"/>
      <c r="F7" s="102"/>
      <c r="G7" s="102"/>
      <c r="H7" s="10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43466</v>
      </c>
      <c r="C8" s="58"/>
      <c r="D8" s="102"/>
      <c r="E8" s="102"/>
      <c r="F8" s="102"/>
      <c r="G8" s="102"/>
      <c r="H8" s="10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43467</v>
      </c>
      <c r="C9" s="58"/>
      <c r="D9" s="102"/>
      <c r="E9" s="102"/>
      <c r="F9" s="102"/>
      <c r="G9" s="102"/>
      <c r="H9" s="10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43468</v>
      </c>
      <c r="C10" s="58"/>
      <c r="D10" s="102"/>
      <c r="E10" s="102"/>
      <c r="F10" s="102"/>
      <c r="G10" s="102"/>
      <c r="H10" s="102"/>
      <c r="I10" s="113"/>
      <c r="J10" s="105"/>
      <c r="K10" s="102"/>
      <c r="L10" s="103"/>
      <c r="M10" s="102"/>
      <c r="N10" s="102"/>
      <c r="O10" s="102"/>
      <c r="P10" s="102"/>
      <c r="Q10" s="102"/>
      <c r="R10" s="104"/>
      <c r="S10" s="6"/>
      <c r="T10" s="113"/>
      <c r="U10" s="230"/>
      <c r="V10" s="228"/>
      <c r="Y10" s="398" t="str">
        <f>Validation!B5</f>
        <v>February (2019)</v>
      </c>
      <c r="Z10" s="399"/>
      <c r="AA10" s="3"/>
      <c r="AB10" s="400">
        <f>VLOOKUP(Y10,Validation!B4:F15,2,FALSE)</f>
        <v>43464</v>
      </c>
      <c r="AC10" s="401"/>
      <c r="AD10" s="3"/>
      <c r="AE10" s="400">
        <f>VLOOKUP(Y10,Validation!B4:F15,4,FALSE)</f>
        <v>43498</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43469</v>
      </c>
      <c r="C11" s="58"/>
      <c r="D11" s="102"/>
      <c r="E11" s="102"/>
      <c r="F11" s="102"/>
      <c r="G11" s="102"/>
      <c r="H11" s="10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43470</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03"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January!AB17</f>
        <v>0</v>
      </c>
      <c r="AC13" s="166"/>
      <c r="AD13" s="395" t="s">
        <v>162</v>
      </c>
      <c r="AE13" s="396"/>
      <c r="AF13" s="156">
        <f>January!AF17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43471</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43472</v>
      </c>
      <c r="C19" s="58"/>
      <c r="D19" s="102"/>
      <c r="E19" s="102"/>
      <c r="F19" s="102"/>
      <c r="G19" s="102"/>
      <c r="H19" s="102"/>
      <c r="I19" s="113"/>
      <c r="J19" s="105"/>
      <c r="K19" s="102"/>
      <c r="L19" s="103"/>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43473</v>
      </c>
      <c r="C20" s="58"/>
      <c r="D20" s="102"/>
      <c r="E20" s="102"/>
      <c r="F20" s="102"/>
      <c r="G20" s="102"/>
      <c r="H20" s="102"/>
      <c r="I20" s="113"/>
      <c r="J20" s="105"/>
      <c r="K20" s="102"/>
      <c r="L20" s="103"/>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43474</v>
      </c>
      <c r="C21" s="58"/>
      <c r="D21" s="102"/>
      <c r="E21" s="102"/>
      <c r="F21" s="102"/>
      <c r="G21" s="102"/>
      <c r="H21" s="102"/>
      <c r="I21" s="113"/>
      <c r="J21" s="105"/>
      <c r="K21" s="102"/>
      <c r="L21" s="103"/>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43475</v>
      </c>
      <c r="C22" s="58"/>
      <c r="D22" s="102"/>
      <c r="E22" s="102"/>
      <c r="F22" s="102"/>
      <c r="G22" s="102"/>
      <c r="H22" s="102"/>
      <c r="I22" s="113"/>
      <c r="J22" s="105"/>
      <c r="K22" s="102"/>
      <c r="L22" s="103"/>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43476</v>
      </c>
      <c r="C23" s="58"/>
      <c r="D23" s="102"/>
      <c r="E23" s="102"/>
      <c r="F23" s="102"/>
      <c r="G23" s="102"/>
      <c r="H23" s="102"/>
      <c r="I23" s="113"/>
      <c r="J23" s="105"/>
      <c r="K23" s="102"/>
      <c r="L23" s="103"/>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43477</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43478</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43479</v>
      </c>
      <c r="C31" s="58"/>
      <c r="D31" s="102"/>
      <c r="E31" s="102"/>
      <c r="F31" s="102"/>
      <c r="G31" s="102"/>
      <c r="H31" s="102"/>
      <c r="I31" s="113"/>
      <c r="J31" s="105"/>
      <c r="K31" s="102"/>
      <c r="L31" s="103"/>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43480</v>
      </c>
      <c r="C32" s="58"/>
      <c r="D32" s="102"/>
      <c r="E32" s="102"/>
      <c r="F32" s="102"/>
      <c r="G32" s="102"/>
      <c r="H32" s="102"/>
      <c r="I32" s="113"/>
      <c r="J32" s="105"/>
      <c r="K32" s="102"/>
      <c r="L32" s="103"/>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43481</v>
      </c>
      <c r="C33" s="58"/>
      <c r="D33" s="102"/>
      <c r="E33" s="102"/>
      <c r="F33" s="102"/>
      <c r="G33" s="102"/>
      <c r="H33" s="102"/>
      <c r="I33" s="113"/>
      <c r="J33" s="105"/>
      <c r="K33" s="102"/>
      <c r="L33" s="103"/>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43482</v>
      </c>
      <c r="C34" s="58"/>
      <c r="D34" s="102"/>
      <c r="E34" s="102"/>
      <c r="F34" s="102"/>
      <c r="G34" s="102"/>
      <c r="H34" s="102"/>
      <c r="I34" s="113"/>
      <c r="J34" s="105"/>
      <c r="K34" s="102"/>
      <c r="L34" s="103"/>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43483</v>
      </c>
      <c r="C35" s="58"/>
      <c r="D35" s="102"/>
      <c r="E35" s="102"/>
      <c r="F35" s="102"/>
      <c r="G35" s="102"/>
      <c r="H35" s="102"/>
      <c r="I35" s="113"/>
      <c r="J35" s="105"/>
      <c r="K35" s="102"/>
      <c r="L35" s="103"/>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43484</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43485</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43486</v>
      </c>
      <c r="C43" s="58"/>
      <c r="D43" s="102"/>
      <c r="E43" s="102"/>
      <c r="F43" s="102"/>
      <c r="G43" s="102"/>
      <c r="H43" s="102"/>
      <c r="I43" s="113"/>
      <c r="J43" s="105"/>
      <c r="K43" s="102"/>
      <c r="L43" s="103"/>
      <c r="M43" s="102"/>
      <c r="N43" s="102"/>
      <c r="O43" s="102"/>
      <c r="P43" s="102"/>
      <c r="Q43" s="102"/>
      <c r="R43" s="104"/>
      <c r="T43" s="113"/>
      <c r="U43" s="230"/>
      <c r="V43" s="228"/>
      <c r="Y43" s="40">
        <v>194</v>
      </c>
      <c r="Z43" s="277" t="s">
        <v>231</v>
      </c>
      <c r="AA43" s="278"/>
      <c r="AB43" s="278"/>
      <c r="AC43" s="279"/>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43487</v>
      </c>
      <c r="C44" s="58"/>
      <c r="D44" s="102"/>
      <c r="E44" s="102"/>
      <c r="F44" s="102"/>
      <c r="G44" s="102"/>
      <c r="H44" s="102"/>
      <c r="I44" s="113"/>
      <c r="J44" s="105"/>
      <c r="K44" s="102"/>
      <c r="L44" s="103"/>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43488</v>
      </c>
      <c r="C45" s="58"/>
      <c r="D45" s="102"/>
      <c r="E45" s="102"/>
      <c r="F45" s="102"/>
      <c r="G45" s="102"/>
      <c r="H45" s="102"/>
      <c r="I45" s="113"/>
      <c r="J45" s="105"/>
      <c r="K45" s="102"/>
      <c r="L45" s="103"/>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43489</v>
      </c>
      <c r="C46" s="58"/>
      <c r="D46" s="102"/>
      <c r="E46" s="102"/>
      <c r="F46" s="102"/>
      <c r="G46" s="102"/>
      <c r="H46" s="102"/>
      <c r="I46" s="113"/>
      <c r="J46" s="105"/>
      <c r="K46" s="102"/>
      <c r="L46" s="103"/>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43490</v>
      </c>
      <c r="C47" s="58"/>
      <c r="D47" s="102"/>
      <c r="E47" s="102"/>
      <c r="F47" s="102"/>
      <c r="G47" s="102"/>
      <c r="H47" s="102"/>
      <c r="I47" s="113"/>
      <c r="J47" s="105"/>
      <c r="K47" s="102"/>
      <c r="L47" s="103"/>
      <c r="M47" s="102"/>
      <c r="N47" s="102"/>
      <c r="O47" s="102"/>
      <c r="P47" s="102"/>
      <c r="Q47" s="102"/>
      <c r="R47" s="104"/>
      <c r="T47" s="113"/>
      <c r="U47" s="230"/>
      <c r="V47" s="228"/>
      <c r="Y47" s="96">
        <v>185</v>
      </c>
      <c r="Z47" s="342" t="s">
        <v>111</v>
      </c>
      <c r="AA47" s="343"/>
      <c r="AB47" s="343"/>
      <c r="AC47" s="344"/>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43491</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0"/>
        <v>0</v>
      </c>
      <c r="AI50" s="71"/>
      <c r="AJ50" s="70"/>
      <c r="AK50" s="70"/>
      <c r="AL50" s="70"/>
      <c r="AM50" s="70"/>
      <c r="AN50" s="70"/>
      <c r="AO50" s="70"/>
    </row>
    <row r="51" spans="1:41" s="3" customFormat="1" ht="14.25" thickTop="1" thickBot="1">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361" t="s">
        <v>36</v>
      </c>
      <c r="B52" s="361"/>
      <c r="C52" s="362" t="s">
        <v>185</v>
      </c>
      <c r="D52" s="363"/>
      <c r="E52" s="363"/>
      <c r="F52" s="363"/>
      <c r="G52" s="363"/>
      <c r="H52" s="364"/>
      <c r="I52" s="365" t="s">
        <v>184</v>
      </c>
      <c r="J52" s="366"/>
      <c r="K52" s="367" t="s">
        <v>104</v>
      </c>
      <c r="L52" s="368"/>
      <c r="M52" s="368"/>
      <c r="N52" s="368"/>
      <c r="O52" s="368"/>
      <c r="P52" s="368"/>
      <c r="Q52" s="368"/>
      <c r="R52" s="369"/>
      <c r="S52" s="3"/>
      <c r="T52" s="358" t="s">
        <v>115</v>
      </c>
      <c r="U52" s="359"/>
      <c r="V52" s="360"/>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54" t="s">
        <v>25</v>
      </c>
      <c r="B53" s="55" t="s">
        <v>26</v>
      </c>
      <c r="C53" s="54" t="s">
        <v>77</v>
      </c>
      <c r="D53" s="54" t="s">
        <v>88</v>
      </c>
      <c r="E53" s="54" t="s">
        <v>89</v>
      </c>
      <c r="F53" s="54" t="s">
        <v>90</v>
      </c>
      <c r="G53" s="54" t="s">
        <v>99</v>
      </c>
      <c r="H53" s="263" t="s">
        <v>100</v>
      </c>
      <c r="I53" s="195" t="s">
        <v>102</v>
      </c>
      <c r="J53" s="194" t="s">
        <v>84</v>
      </c>
      <c r="K53" s="54" t="s">
        <v>183</v>
      </c>
      <c r="L53" s="264" t="s">
        <v>5</v>
      </c>
      <c r="M53" s="54" t="s">
        <v>7</v>
      </c>
      <c r="N53" s="54" t="s">
        <v>14</v>
      </c>
      <c r="O53" s="54" t="s">
        <v>11</v>
      </c>
      <c r="P53" s="54" t="s">
        <v>47</v>
      </c>
      <c r="Q53" s="330" t="s">
        <v>94</v>
      </c>
      <c r="R53" s="332"/>
      <c r="S53" s="1"/>
      <c r="T53" s="112" t="s">
        <v>85</v>
      </c>
      <c r="U53" s="229" t="s">
        <v>110</v>
      </c>
      <c r="V53" s="227" t="s">
        <v>114</v>
      </c>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53" t="s">
        <v>27</v>
      </c>
      <c r="B54" s="63">
        <f>IF(B48&lt;&gt;0,IF(SUM(B48+1)&gt;$AE$10,0, SUM(B48+1)),0)</f>
        <v>43492</v>
      </c>
      <c r="C54" s="58"/>
      <c r="D54" s="102"/>
      <c r="E54" s="102"/>
      <c r="F54" s="102"/>
      <c r="G54" s="102"/>
      <c r="H54" s="102"/>
      <c r="I54" s="193"/>
      <c r="J54" s="105"/>
      <c r="K54" s="102"/>
      <c r="L54" s="102"/>
      <c r="M54" s="102"/>
      <c r="N54" s="102"/>
      <c r="O54" s="102"/>
      <c r="P54" s="102"/>
      <c r="Q54" s="102"/>
      <c r="R54" s="104"/>
      <c r="S54" s="3"/>
      <c r="T54" s="113"/>
      <c r="U54" s="230"/>
      <c r="V54" s="228"/>
      <c r="X54" s="154"/>
      <c r="Y54" s="21"/>
      <c r="Z54" s="21"/>
      <c r="AA54" s="21"/>
      <c r="AB54" s="21"/>
      <c r="AC54" s="21"/>
      <c r="AD54" s="21"/>
      <c r="AE54" s="21"/>
      <c r="AF54" s="21"/>
      <c r="AG54" s="22"/>
      <c r="AH54" s="3"/>
      <c r="AI54" s="71"/>
      <c r="AJ54" s="56" t="s">
        <v>27</v>
      </c>
      <c r="AK54" s="59">
        <f t="shared" ref="AK54:AK60" si="28">I54</f>
        <v>0</v>
      </c>
      <c r="AL54" s="59">
        <f t="shared" ref="AL54:AL60" si="29">K54</f>
        <v>0</v>
      </c>
      <c r="AM54" s="59">
        <f t="shared" ref="AM54:AM60" si="30">IF($U$13&gt;0,T54,0)</f>
        <v>0</v>
      </c>
      <c r="AN54" s="59">
        <f t="shared" ref="AN54:AN60" si="31">IF(E54&gt;8,8,E54)</f>
        <v>0</v>
      </c>
      <c r="AO54" s="70"/>
    </row>
    <row r="55" spans="1:41">
      <c r="A55" s="53" t="s">
        <v>28</v>
      </c>
      <c r="B55" s="63">
        <f t="shared" ref="B55:B60" si="32">IF(B54&lt;&gt;0,IF(SUM(B54+1)&gt;$AE$10,0, SUM(B54+1)),0)</f>
        <v>43493</v>
      </c>
      <c r="C55" s="58"/>
      <c r="D55" s="102"/>
      <c r="E55" s="102"/>
      <c r="F55" s="102"/>
      <c r="G55" s="102"/>
      <c r="H55" s="102"/>
      <c r="I55" s="113"/>
      <c r="J55" s="105"/>
      <c r="K55" s="102"/>
      <c r="L55" s="103"/>
      <c r="M55" s="102"/>
      <c r="N55" s="102"/>
      <c r="O55" s="102"/>
      <c r="P55" s="102"/>
      <c r="Q55" s="102"/>
      <c r="R55" s="104"/>
      <c r="S55" s="3"/>
      <c r="T55" s="113"/>
      <c r="U55" s="230"/>
      <c r="V55" s="228"/>
      <c r="X55" s="23"/>
      <c r="Y55" s="3"/>
      <c r="Z55" s="3"/>
      <c r="AA55" s="3"/>
      <c r="AB55" s="3"/>
      <c r="AC55" s="3"/>
      <c r="AD55" s="3"/>
      <c r="AE55" s="3"/>
      <c r="AF55" s="3"/>
      <c r="AG55" s="24"/>
      <c r="AH55" s="4"/>
      <c r="AI55" s="71"/>
      <c r="AJ55" s="56" t="s">
        <v>28</v>
      </c>
      <c r="AK55" s="59">
        <f t="shared" si="28"/>
        <v>0</v>
      </c>
      <c r="AL55" s="59">
        <f t="shared" si="29"/>
        <v>0</v>
      </c>
      <c r="AM55" s="59">
        <f t="shared" si="30"/>
        <v>0</v>
      </c>
      <c r="AN55" s="59">
        <f t="shared" si="31"/>
        <v>0</v>
      </c>
      <c r="AO55" s="70"/>
    </row>
    <row r="56" spans="1:41">
      <c r="A56" s="53" t="s">
        <v>29</v>
      </c>
      <c r="B56" s="63">
        <f t="shared" si="32"/>
        <v>43494</v>
      </c>
      <c r="C56" s="58"/>
      <c r="D56" s="102"/>
      <c r="E56" s="102"/>
      <c r="F56" s="102"/>
      <c r="G56" s="102"/>
      <c r="H56" s="102"/>
      <c r="I56" s="113"/>
      <c r="J56" s="105"/>
      <c r="K56" s="102"/>
      <c r="L56" s="103"/>
      <c r="M56" s="102"/>
      <c r="N56" s="102"/>
      <c r="O56" s="102"/>
      <c r="P56" s="102"/>
      <c r="Q56" s="102"/>
      <c r="R56" s="104"/>
      <c r="S56" s="3"/>
      <c r="T56" s="113"/>
      <c r="U56" s="230"/>
      <c r="V56" s="228"/>
      <c r="X56" s="23"/>
      <c r="Y56" s="33"/>
      <c r="Z56" s="33"/>
      <c r="AA56" s="33"/>
      <c r="AB56" s="33"/>
      <c r="AC56" s="33"/>
      <c r="AD56" s="33"/>
      <c r="AE56" s="33"/>
      <c r="AF56" s="34"/>
      <c r="AG56" s="24"/>
      <c r="AH56" s="4"/>
      <c r="AI56" s="71"/>
      <c r="AJ56" s="56" t="s">
        <v>29</v>
      </c>
      <c r="AK56" s="59">
        <f t="shared" si="28"/>
        <v>0</v>
      </c>
      <c r="AL56" s="59">
        <f t="shared" si="29"/>
        <v>0</v>
      </c>
      <c r="AM56" s="59">
        <f t="shared" si="30"/>
        <v>0</v>
      </c>
      <c r="AN56" s="59">
        <f t="shared" si="31"/>
        <v>0</v>
      </c>
      <c r="AO56" s="70"/>
    </row>
    <row r="57" spans="1:41" ht="12.75" customHeight="1">
      <c r="A57" s="53" t="s">
        <v>30</v>
      </c>
      <c r="B57" s="63">
        <f t="shared" si="32"/>
        <v>43495</v>
      </c>
      <c r="C57" s="58"/>
      <c r="D57" s="102"/>
      <c r="E57" s="102"/>
      <c r="F57" s="102"/>
      <c r="G57" s="102"/>
      <c r="H57" s="102"/>
      <c r="I57" s="113"/>
      <c r="J57" s="105"/>
      <c r="K57" s="102"/>
      <c r="L57" s="103"/>
      <c r="M57" s="102"/>
      <c r="N57" s="102"/>
      <c r="O57" s="102"/>
      <c r="P57" s="102"/>
      <c r="Q57" s="102"/>
      <c r="R57" s="104"/>
      <c r="S57" s="3"/>
      <c r="T57" s="113"/>
      <c r="U57" s="230"/>
      <c r="V57" s="228"/>
      <c r="X57" s="23"/>
      <c r="Y57" s="3" t="s">
        <v>37</v>
      </c>
      <c r="Z57" s="3"/>
      <c r="AA57" s="3"/>
      <c r="AB57" s="3"/>
      <c r="AC57" s="3"/>
      <c r="AD57" s="3"/>
      <c r="AE57" s="3" t="s">
        <v>26</v>
      </c>
      <c r="AF57" s="3"/>
      <c r="AG57" s="24"/>
      <c r="AH57" s="3"/>
      <c r="AI57" s="71"/>
      <c r="AJ57" s="56" t="s">
        <v>30</v>
      </c>
      <c r="AK57" s="59">
        <f t="shared" si="28"/>
        <v>0</v>
      </c>
      <c r="AL57" s="59">
        <f t="shared" si="29"/>
        <v>0</v>
      </c>
      <c r="AM57" s="59">
        <f t="shared" si="30"/>
        <v>0</v>
      </c>
      <c r="AN57" s="59">
        <f t="shared" si="31"/>
        <v>0</v>
      </c>
      <c r="AO57" s="70"/>
    </row>
    <row r="58" spans="1:41" ht="12.75" customHeight="1">
      <c r="A58" s="53" t="s">
        <v>31</v>
      </c>
      <c r="B58" s="63">
        <f t="shared" si="32"/>
        <v>43496</v>
      </c>
      <c r="C58" s="58"/>
      <c r="D58" s="102"/>
      <c r="E58" s="102"/>
      <c r="F58" s="102"/>
      <c r="G58" s="102"/>
      <c r="H58" s="102"/>
      <c r="I58" s="113"/>
      <c r="J58" s="105"/>
      <c r="K58" s="102"/>
      <c r="L58" s="103"/>
      <c r="M58" s="102"/>
      <c r="N58" s="102"/>
      <c r="O58" s="102"/>
      <c r="P58" s="102"/>
      <c r="Q58" s="102"/>
      <c r="R58" s="104"/>
      <c r="S58" s="3"/>
      <c r="T58" s="113"/>
      <c r="U58" s="230"/>
      <c r="V58" s="228"/>
      <c r="X58" s="23"/>
      <c r="Y58" s="333" t="s">
        <v>82</v>
      </c>
      <c r="Z58" s="333"/>
      <c r="AA58" s="333"/>
      <c r="AB58" s="333"/>
      <c r="AC58" s="333"/>
      <c r="AD58" s="333"/>
      <c r="AE58" s="333"/>
      <c r="AF58" s="333"/>
      <c r="AG58" s="25"/>
      <c r="AH58" s="3"/>
      <c r="AI58" s="71"/>
      <c r="AJ58" s="56" t="s">
        <v>31</v>
      </c>
      <c r="AK58" s="59">
        <f t="shared" si="28"/>
        <v>0</v>
      </c>
      <c r="AL58" s="59">
        <f t="shared" si="29"/>
        <v>0</v>
      </c>
      <c r="AM58" s="59">
        <f t="shared" si="30"/>
        <v>0</v>
      </c>
      <c r="AN58" s="59">
        <f t="shared" si="31"/>
        <v>0</v>
      </c>
      <c r="AO58" s="70"/>
    </row>
    <row r="59" spans="1:41">
      <c r="A59" s="53" t="s">
        <v>32</v>
      </c>
      <c r="B59" s="63">
        <f t="shared" si="32"/>
        <v>43497</v>
      </c>
      <c r="C59" s="58"/>
      <c r="D59" s="102"/>
      <c r="E59" s="102"/>
      <c r="F59" s="102"/>
      <c r="G59" s="102"/>
      <c r="H59" s="102"/>
      <c r="I59" s="113"/>
      <c r="J59" s="105"/>
      <c r="K59" s="102"/>
      <c r="L59" s="103"/>
      <c r="M59" s="102"/>
      <c r="N59" s="102"/>
      <c r="O59" s="102"/>
      <c r="P59" s="102"/>
      <c r="Q59" s="102"/>
      <c r="R59" s="104"/>
      <c r="S59" s="3"/>
      <c r="T59" s="113"/>
      <c r="U59" s="230"/>
      <c r="V59" s="228"/>
      <c r="X59" s="23"/>
      <c r="Y59" s="333"/>
      <c r="Z59" s="333"/>
      <c r="AA59" s="333"/>
      <c r="AB59" s="333"/>
      <c r="AC59" s="333"/>
      <c r="AD59" s="333"/>
      <c r="AE59" s="333"/>
      <c r="AF59" s="333"/>
      <c r="AG59" s="25"/>
      <c r="AH59" s="3"/>
      <c r="AI59" s="71"/>
      <c r="AJ59" s="56" t="s">
        <v>32</v>
      </c>
      <c r="AK59" s="59">
        <f t="shared" si="28"/>
        <v>0</v>
      </c>
      <c r="AL59" s="59">
        <f t="shared" si="29"/>
        <v>0</v>
      </c>
      <c r="AM59" s="59">
        <f t="shared" si="30"/>
        <v>0</v>
      </c>
      <c r="AN59" s="59">
        <f t="shared" si="31"/>
        <v>0</v>
      </c>
      <c r="AO59" s="70"/>
    </row>
    <row r="60" spans="1:41">
      <c r="A60" s="53" t="s">
        <v>33</v>
      </c>
      <c r="B60" s="63">
        <f t="shared" si="32"/>
        <v>43498</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28"/>
        <v>0</v>
      </c>
      <c r="AL60" s="59">
        <f t="shared" si="29"/>
        <v>0</v>
      </c>
      <c r="AM60" s="59">
        <f t="shared" si="30"/>
        <v>0</v>
      </c>
      <c r="AN60" s="59">
        <f t="shared" si="31"/>
        <v>0</v>
      </c>
      <c r="AO60" s="70"/>
    </row>
    <row r="61" spans="1:41">
      <c r="A61" s="62" t="s">
        <v>34</v>
      </c>
      <c r="B61" s="52"/>
      <c r="C61" s="61">
        <f>SUMIF($B54:$B60,"&lt;&gt;0",C54:C60)</f>
        <v>0</v>
      </c>
      <c r="D61" s="61">
        <f t="shared" ref="D61:Q61" si="33">SUMIF($B54:$B60,"&lt;&gt;0",D54:D60)</f>
        <v>0</v>
      </c>
      <c r="E61" s="61">
        <f t="shared" si="33"/>
        <v>0</v>
      </c>
      <c r="F61" s="61">
        <f t="shared" si="33"/>
        <v>0</v>
      </c>
      <c r="G61" s="61">
        <f t="shared" si="33"/>
        <v>0</v>
      </c>
      <c r="H61" s="61">
        <f t="shared" si="33"/>
        <v>0</v>
      </c>
      <c r="I61" s="101">
        <f t="shared" si="33"/>
        <v>0</v>
      </c>
      <c r="J61" s="101">
        <f t="shared" si="33"/>
        <v>0</v>
      </c>
      <c r="K61" s="61">
        <f t="shared" si="33"/>
        <v>0</v>
      </c>
      <c r="L61" s="61">
        <f t="shared" si="33"/>
        <v>0</v>
      </c>
      <c r="M61" s="61">
        <f t="shared" si="33"/>
        <v>0</v>
      </c>
      <c r="N61" s="61">
        <f t="shared" si="33"/>
        <v>0</v>
      </c>
      <c r="O61" s="61">
        <f t="shared" si="33"/>
        <v>0</v>
      </c>
      <c r="P61" s="61">
        <f t="shared" si="33"/>
        <v>0</v>
      </c>
      <c r="Q61" s="61">
        <f t="shared" si="33"/>
        <v>0</v>
      </c>
      <c r="R61" s="61"/>
      <c r="S61" s="3"/>
      <c r="T61" s="114">
        <f>SUMIF($B54:$B60,"&lt;&gt;0",T54:T60)</f>
        <v>0</v>
      </c>
      <c r="U61" s="231">
        <f>SUMIF($B54:$B60,"&lt;&gt;0",U54:U60)</f>
        <v>0</v>
      </c>
      <c r="V61" s="231">
        <f>SUMIF($B54:$B60,"&lt;&gt;0",V54:V60)</f>
        <v>0</v>
      </c>
      <c r="W61" s="206"/>
      <c r="X61" s="23"/>
      <c r="Y61" s="3"/>
      <c r="Z61" s="3"/>
      <c r="AA61" s="3"/>
      <c r="AB61" s="3"/>
      <c r="AC61" s="3"/>
      <c r="AD61" s="3"/>
      <c r="AE61" s="3"/>
      <c r="AF61" s="3"/>
      <c r="AG61" s="24"/>
      <c r="AH61" s="3"/>
      <c r="AI61" s="71"/>
      <c r="AJ61" s="56" t="s">
        <v>34</v>
      </c>
      <c r="AK61" s="207">
        <f>SUM(AK54:AK60)</f>
        <v>0</v>
      </c>
      <c r="AL61" s="207">
        <f t="shared" ref="AL61:AN61" si="34">SUM(AL54:AL60)</f>
        <v>0</v>
      </c>
      <c r="AM61" s="207">
        <f t="shared" si="34"/>
        <v>0</v>
      </c>
      <c r="AN61" s="207">
        <f t="shared" si="34"/>
        <v>0</v>
      </c>
      <c r="AO61" s="70"/>
    </row>
    <row r="62" spans="1:41" ht="12.75" customHeight="1">
      <c r="X62" s="23"/>
      <c r="Y62" s="335"/>
      <c r="Z62" s="335"/>
      <c r="AA62" s="335"/>
      <c r="AB62" s="335"/>
      <c r="AC62" s="335"/>
      <c r="AD62" s="335"/>
      <c r="AE62" s="33"/>
      <c r="AF62" s="33"/>
      <c r="AG62" s="24"/>
      <c r="AH62" s="3"/>
      <c r="AI62" s="71"/>
      <c r="AJ62" s="70"/>
      <c r="AK62" s="70"/>
      <c r="AL62" s="70"/>
      <c r="AM62" s="70"/>
      <c r="AN62" s="70"/>
      <c r="AO62" s="70"/>
    </row>
    <row r="63" spans="1:41" ht="12.75" customHeight="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3.5"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row r="67" spans="1:33" ht="12.75" customHeight="1">
      <c r="C67" s="338" t="s">
        <v>229</v>
      </c>
      <c r="D67" s="338"/>
      <c r="E67" s="338"/>
      <c r="F67" s="338"/>
      <c r="G67" s="338"/>
      <c r="H67" s="338"/>
      <c r="I67" s="338"/>
      <c r="J67" s="338"/>
      <c r="K67" s="338"/>
      <c r="L67" s="338"/>
      <c r="M67" s="338"/>
      <c r="N67" s="340"/>
    </row>
    <row r="68" spans="1:33" ht="12.75" customHeight="1">
      <c r="C68" s="338"/>
      <c r="D68" s="338"/>
      <c r="E68" s="338"/>
      <c r="F68" s="338"/>
      <c r="G68" s="338"/>
      <c r="H68" s="338"/>
      <c r="I68" s="338"/>
      <c r="J68" s="338"/>
      <c r="K68" s="338"/>
      <c r="L68" s="338"/>
      <c r="M68" s="338"/>
      <c r="N68" s="341"/>
    </row>
  </sheetData>
  <sheetProtection sheet="1" selectLockedCells="1"/>
  <protectedRanges>
    <protectedRange sqref="Y4 Y7 AD4 AB10 AE10 C6 AD7:AF7 AH14 C18 C30 C42 C12 C24 C36 C48 C54 C60" name="Range1"/>
    <protectedRange sqref="AE27 AB13 AG13" name="Range1_2"/>
    <protectedRange sqref="C7:C11" name="Range1_1_1"/>
    <protectedRange sqref="C19:C23" name="Range1_1_2"/>
    <protectedRange sqref="C31:C35" name="Range1_1_3"/>
    <protectedRange sqref="C43:C47 C55:C59" name="Range1_1_4"/>
  </protectedRanges>
  <mergeCells count="95">
    <mergeCell ref="Y12:AB12"/>
    <mergeCell ref="AD12:AF12"/>
    <mergeCell ref="Y13:AA13"/>
    <mergeCell ref="AD13:AE13"/>
    <mergeCell ref="Y19:AF19"/>
    <mergeCell ref="Y15:AA15"/>
    <mergeCell ref="AD15:AE15"/>
    <mergeCell ref="Y14:AA14"/>
    <mergeCell ref="AD14:AE14"/>
    <mergeCell ref="Y16:AA16"/>
    <mergeCell ref="AK52:AN52"/>
    <mergeCell ref="Q53:R53"/>
    <mergeCell ref="Y58:AF59"/>
    <mergeCell ref="Y62:AD62"/>
    <mergeCell ref="A63:R63"/>
    <mergeCell ref="A52:B52"/>
    <mergeCell ref="C52:H52"/>
    <mergeCell ref="I52:J52"/>
    <mergeCell ref="K52:R52"/>
    <mergeCell ref="T52:V52"/>
    <mergeCell ref="Z49:AC49"/>
    <mergeCell ref="Z50:AC50"/>
    <mergeCell ref="Z51:AA51"/>
    <mergeCell ref="AK40:AN40"/>
    <mergeCell ref="Q41:R41"/>
    <mergeCell ref="Z41:AC41"/>
    <mergeCell ref="Z42:AC42"/>
    <mergeCell ref="Z44:AC44"/>
    <mergeCell ref="Z47:AC47"/>
    <mergeCell ref="Z48:AC48"/>
    <mergeCell ref="Z39:AC39"/>
    <mergeCell ref="A40:B40"/>
    <mergeCell ref="C40:H40"/>
    <mergeCell ref="I40:J40"/>
    <mergeCell ref="K40:R40"/>
    <mergeCell ref="Z40:AC40"/>
    <mergeCell ref="T40:V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Z28:AC28"/>
    <mergeCell ref="T28:V28"/>
    <mergeCell ref="T16:V16"/>
    <mergeCell ref="Z26:AC26"/>
    <mergeCell ref="AK16:AN16"/>
    <mergeCell ref="Q17:R17"/>
    <mergeCell ref="Y17:AA17"/>
    <mergeCell ref="AD17:AE17"/>
    <mergeCell ref="Z22:AC22"/>
    <mergeCell ref="Z23:AC23"/>
    <mergeCell ref="Z24:AC24"/>
    <mergeCell ref="Z25:AC25"/>
    <mergeCell ref="AD16:AE16"/>
    <mergeCell ref="Z21:AC21"/>
    <mergeCell ref="AJ2:AL2"/>
    <mergeCell ref="Y3:AB3"/>
    <mergeCell ref="AD3:AF3"/>
    <mergeCell ref="AD4:AF4"/>
    <mergeCell ref="AK4:AN4"/>
    <mergeCell ref="Y4:AB4"/>
    <mergeCell ref="T4:V4"/>
    <mergeCell ref="Y10:Z10"/>
    <mergeCell ref="AB10:AC10"/>
    <mergeCell ref="AE10:AF10"/>
    <mergeCell ref="AE9:AF9"/>
    <mergeCell ref="Y6:AB6"/>
    <mergeCell ref="Y7:AB7"/>
    <mergeCell ref="Y9:Z9"/>
    <mergeCell ref="AB9:AC9"/>
    <mergeCell ref="A4:B4"/>
    <mergeCell ref="C4:H4"/>
    <mergeCell ref="I4:J4"/>
    <mergeCell ref="K4:R4"/>
    <mergeCell ref="Q5:R5"/>
    <mergeCell ref="C67:M68"/>
    <mergeCell ref="N67:N68"/>
    <mergeCell ref="A16:B16"/>
    <mergeCell ref="C16:H16"/>
    <mergeCell ref="I16:J16"/>
    <mergeCell ref="K16:R16"/>
    <mergeCell ref="A64:R64"/>
  </mergeCells>
  <conditionalFormatting sqref="B18:B24 B30:B36 B6:B12 B42:B48">
    <cfRule type="cellIs" dxfId="327" priority="62" stopIfTrue="1" operator="equal">
      <formula>0</formula>
    </cfRule>
  </conditionalFormatting>
  <conditionalFormatting sqref="C13:H13 C25:H25 C37:H37 C49:H49 L25:Q25 L37:Q37 L49:Q49 J13 L13:Q13">
    <cfRule type="cellIs" dxfId="326" priority="61" stopIfTrue="1" operator="equal">
      <formula>0</formula>
    </cfRule>
  </conditionalFormatting>
  <conditionalFormatting sqref="J25">
    <cfRule type="cellIs" dxfId="325" priority="50" stopIfTrue="1" operator="equal">
      <formula>0</formula>
    </cfRule>
  </conditionalFormatting>
  <conditionalFormatting sqref="J37">
    <cfRule type="cellIs" dxfId="324" priority="49" stopIfTrue="1" operator="equal">
      <formula>0</formula>
    </cfRule>
  </conditionalFormatting>
  <conditionalFormatting sqref="J49">
    <cfRule type="cellIs" dxfId="323" priority="48" stopIfTrue="1" operator="equal">
      <formula>0</formula>
    </cfRule>
  </conditionalFormatting>
  <conditionalFormatting sqref="K25 K37 K49 K13">
    <cfRule type="cellIs" dxfId="322" priority="46" stopIfTrue="1" operator="equal">
      <formula>0</formula>
    </cfRule>
  </conditionalFormatting>
  <conditionalFormatting sqref="I13">
    <cfRule type="cellIs" dxfId="321" priority="45" stopIfTrue="1" operator="equal">
      <formula>0</formula>
    </cfRule>
  </conditionalFormatting>
  <conditionalFormatting sqref="I49">
    <cfRule type="cellIs" dxfId="320" priority="42" stopIfTrue="1" operator="equal">
      <formula>0</formula>
    </cfRule>
  </conditionalFormatting>
  <conditionalFormatting sqref="T13:V13">
    <cfRule type="cellIs" dxfId="319" priority="40" stopIfTrue="1" operator="equal">
      <formula>0</formula>
    </cfRule>
  </conditionalFormatting>
  <conditionalFormatting sqref="T25:V25">
    <cfRule type="cellIs" dxfId="318" priority="39" stopIfTrue="1" operator="equal">
      <formula>0</formula>
    </cfRule>
  </conditionalFormatting>
  <conditionalFormatting sqref="T37:V37">
    <cfRule type="cellIs" dxfId="317" priority="38" stopIfTrue="1" operator="equal">
      <formula>0</formula>
    </cfRule>
  </conditionalFormatting>
  <conditionalFormatting sqref="T49:V49">
    <cfRule type="cellIs" dxfId="316" priority="37" stopIfTrue="1" operator="equal">
      <formula>0</formula>
    </cfRule>
  </conditionalFormatting>
  <conditionalFormatting sqref="I25">
    <cfRule type="cellIs" dxfId="315" priority="28" stopIfTrue="1" operator="equal">
      <formula>0</formula>
    </cfRule>
  </conditionalFormatting>
  <conditionalFormatting sqref="I37">
    <cfRule type="cellIs" dxfId="314" priority="27" stopIfTrue="1" operator="equal">
      <formula>0</formula>
    </cfRule>
  </conditionalFormatting>
  <conditionalFormatting sqref="AB17">
    <cfRule type="cellIs" dxfId="313" priority="17" stopIfTrue="1" operator="lessThan">
      <formula>0</formula>
    </cfRule>
  </conditionalFormatting>
  <conditionalFormatting sqref="AE21:AF25 AE49:AF49 AE28:AF35 AF26 AE46:AF47 AE38:AF42 AE44:AF44">
    <cfRule type="cellIs" dxfId="312" priority="16" stopIfTrue="1" operator="equal">
      <formula>0</formula>
    </cfRule>
  </conditionalFormatting>
  <conditionalFormatting sqref="AE48:AF48">
    <cfRule type="cellIs" dxfId="311" priority="15" stopIfTrue="1" operator="equal">
      <formula>0</formula>
    </cfRule>
  </conditionalFormatting>
  <conditionalFormatting sqref="AE51:AF51">
    <cfRule type="cellIs" dxfId="310" priority="14" stopIfTrue="1" operator="equal">
      <formula>0</formula>
    </cfRule>
  </conditionalFormatting>
  <conditionalFormatting sqref="AE46:AF46">
    <cfRule type="expression" dxfId="309" priority="13" stopIfTrue="1">
      <formula>$AE$46:$AF$46=0</formula>
    </cfRule>
  </conditionalFormatting>
  <conditionalFormatting sqref="AE36:AF36">
    <cfRule type="cellIs" dxfId="308" priority="12" stopIfTrue="1" operator="equal">
      <formula>0</formula>
    </cfRule>
  </conditionalFormatting>
  <conditionalFormatting sqref="AE36:AF36">
    <cfRule type="expression" dxfId="307" priority="11" stopIfTrue="1">
      <formula>$AE$46:$AF$46=0</formula>
    </cfRule>
  </conditionalFormatting>
  <conditionalFormatting sqref="AE50:AF50">
    <cfRule type="cellIs" dxfId="306" priority="10" stopIfTrue="1" operator="equal">
      <formula>0</formula>
    </cfRule>
  </conditionalFormatting>
  <conditionalFormatting sqref="AE26">
    <cfRule type="cellIs" dxfId="305" priority="9" stopIfTrue="1" operator="equal">
      <formula>0</formula>
    </cfRule>
  </conditionalFormatting>
  <conditionalFormatting sqref="AE45:AF45">
    <cfRule type="cellIs" dxfId="304" priority="8" stopIfTrue="1" operator="equal">
      <formula>0</formula>
    </cfRule>
  </conditionalFormatting>
  <conditionalFormatting sqref="B54:B60">
    <cfRule type="cellIs" dxfId="303" priority="7" stopIfTrue="1" operator="equal">
      <formula>0</formula>
    </cfRule>
  </conditionalFormatting>
  <conditionalFormatting sqref="C61:H61 L61:Q61">
    <cfRule type="cellIs" dxfId="302" priority="6" stopIfTrue="1" operator="equal">
      <formula>0</formula>
    </cfRule>
  </conditionalFormatting>
  <conditionalFormatting sqref="J61">
    <cfRule type="cellIs" dxfId="301" priority="5" stopIfTrue="1" operator="equal">
      <formula>0</formula>
    </cfRule>
  </conditionalFormatting>
  <conditionalFormatting sqref="K61">
    <cfRule type="cellIs" dxfId="300" priority="4" stopIfTrue="1" operator="equal">
      <formula>0</formula>
    </cfRule>
  </conditionalFormatting>
  <conditionalFormatting sqref="I61">
    <cfRule type="cellIs" dxfId="299" priority="3" stopIfTrue="1" operator="equal">
      <formula>0</formula>
    </cfRule>
  </conditionalFormatting>
  <conditionalFormatting sqref="T61:V61">
    <cfRule type="cellIs" dxfId="298" priority="2" stopIfTrue="1" operator="equal">
      <formula>0</formula>
    </cfRule>
  </conditionalFormatting>
  <conditionalFormatting sqref="AE43:AF43">
    <cfRule type="cellIs" dxfId="297" priority="1" stopIfTrue="1" operator="equal">
      <formula>0</formula>
    </cfRule>
  </conditionalFormatting>
  <dataValidations count="5">
    <dataValidation type="date" allowBlank="1" showInputMessage="1" sqref="AE10" xr:uid="{7355894F-CEDC-4C89-9C30-D5D96132AF3D}">
      <formula1>1</formula1>
      <formula2>73050</formula2>
    </dataValidation>
    <dataValidation type="decimal" allowBlank="1" showInputMessage="1" showErrorMessage="1" errorTitle="Invalid Data Type" error="Please enter a number between 0 and 24." sqref="C6:C12 C30:C36 C18:C24 C42:C48 C54:C60" xr:uid="{A4FD06B3-48BF-4298-948B-2BA8CD09B7FB}">
      <formula1>0</formula1>
      <formula2>24</formula2>
    </dataValidation>
    <dataValidation type="decimal" allowBlank="1" showInputMessage="1" showErrorMessage="1" sqref="AD7" xr:uid="{183CD6E3-E544-4404-81EB-C36671EB4CE0}">
      <formula1>0</formula1>
      <formula2>2</formula2>
    </dataValidation>
    <dataValidation type="decimal" allowBlank="1" showInputMessage="1" showErrorMessage="1" sqref="AH14 AE27 AB13 AG13" xr:uid="{AE08A15C-8DD2-4C56-9AA8-F7873E1B0B63}">
      <formula1>0</formula1>
      <formula2>300</formula2>
    </dataValidation>
    <dataValidation allowBlank="1" showInputMessage="1" sqref="AB10" xr:uid="{5ED2FD1F-C0CE-46E2-A0C2-EE4537A7BC7E}"/>
  </dataValidations>
  <hyperlinks>
    <hyperlink ref="F65" r:id="rId1" display="http://web.uncg.edu/hrs/PolicyManuals/StaffManual/Section5/" xr:uid="{00000000-0004-0000-06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5EAE699-D999-4F1F-9388-8765F6B81126}">
          <x14:formula1>
            <xm:f>Validation!$B$18:$B$25</xm:f>
          </x14:formula1>
          <xm:sqref>R6:R12 R18:R24 R30:R36 R42:R48 R54:R60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79998168889431442"/>
    <pageSetUpPr fitToPage="1"/>
  </sheetPr>
  <dimension ref="A2:AP66"/>
  <sheetViews>
    <sheetView showGridLines="0"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8.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5" width="7.42578125" style="2" customWidth="1"/>
    <col min="46" max="16384" width="7.42578125" style="2"/>
  </cols>
  <sheetData>
    <row r="2" spans="1:42">
      <c r="S2" s="3"/>
      <c r="AI2" s="65"/>
      <c r="AJ2" s="386" t="s">
        <v>103</v>
      </c>
      <c r="AK2" s="386"/>
      <c r="AL2" s="386"/>
      <c r="AM2" s="204"/>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01" t="s">
        <v>100</v>
      </c>
      <c r="I5" s="195" t="s">
        <v>102</v>
      </c>
      <c r="J5" s="194" t="s">
        <v>84</v>
      </c>
      <c r="K5" s="54" t="s">
        <v>183</v>
      </c>
      <c r="L5" s="202"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43499</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43500</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43501</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43502</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43503</v>
      </c>
      <c r="C10" s="58"/>
      <c r="D10" s="102"/>
      <c r="E10" s="102"/>
      <c r="F10" s="102"/>
      <c r="G10" s="102"/>
      <c r="H10" s="192"/>
      <c r="I10" s="113"/>
      <c r="J10" s="105"/>
      <c r="K10" s="102"/>
      <c r="L10" s="103"/>
      <c r="M10" s="102"/>
      <c r="N10" s="102"/>
      <c r="O10" s="102"/>
      <c r="P10" s="102"/>
      <c r="Q10" s="102"/>
      <c r="R10" s="104"/>
      <c r="S10" s="6"/>
      <c r="T10" s="113"/>
      <c r="U10" s="230"/>
      <c r="V10" s="228"/>
      <c r="Y10" s="398" t="str">
        <f>Validation!B6</f>
        <v>March (2019)</v>
      </c>
      <c r="Z10" s="399"/>
      <c r="AA10" s="3"/>
      <c r="AB10" s="400">
        <f>VLOOKUP(Y10,Validation!B4:F15,2,FALSE)</f>
        <v>43499</v>
      </c>
      <c r="AC10" s="401"/>
      <c r="AD10" s="3"/>
      <c r="AE10" s="400">
        <f>VLOOKUP(Y10,Validation!B4:F15,4,FALSE)</f>
        <v>43526</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43504</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43505</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03"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February!AB17</f>
        <v>0</v>
      </c>
      <c r="AC13" s="166"/>
      <c r="AD13" s="395" t="s">
        <v>162</v>
      </c>
      <c r="AE13" s="396"/>
      <c r="AF13" s="156">
        <f>February!AF17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43506</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43507</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43508</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43509</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43510</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43511</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43512</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43513</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43514</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43515</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43516</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43517</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43518</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43519</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43520</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43521</v>
      </c>
      <c r="C43" s="58"/>
      <c r="D43" s="102"/>
      <c r="E43" s="102"/>
      <c r="F43" s="102"/>
      <c r="G43" s="102"/>
      <c r="H43" s="102"/>
      <c r="I43" s="193"/>
      <c r="J43" s="105"/>
      <c r="K43" s="102"/>
      <c r="L43" s="102"/>
      <c r="M43" s="102"/>
      <c r="N43" s="102"/>
      <c r="O43" s="102"/>
      <c r="P43" s="102"/>
      <c r="Q43" s="102"/>
      <c r="R43" s="104"/>
      <c r="T43" s="113"/>
      <c r="U43" s="230"/>
      <c r="V43" s="228"/>
      <c r="Y43" s="40">
        <v>194</v>
      </c>
      <c r="Z43" s="277" t="s">
        <v>231</v>
      </c>
      <c r="AA43" s="278"/>
      <c r="AB43" s="278"/>
      <c r="AC43" s="279"/>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43522</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43523</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43524</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43525</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43526</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0"/>
        <v>0</v>
      </c>
      <c r="AI50" s="71"/>
      <c r="AJ50" s="70"/>
      <c r="AK50" s="70"/>
      <c r="AL50" s="70"/>
      <c r="AM50" s="70"/>
      <c r="AN50" s="70"/>
      <c r="AO50" s="70"/>
    </row>
    <row r="51" spans="1:41" s="3" customFormat="1" ht="13.5" customHeight="1" thickTop="1" thickBot="1">
      <c r="A51" s="171"/>
      <c r="B51" s="171"/>
      <c r="C51" s="338" t="s">
        <v>229</v>
      </c>
      <c r="D51" s="338"/>
      <c r="E51" s="338"/>
      <c r="F51" s="338"/>
      <c r="G51" s="338"/>
      <c r="H51" s="338"/>
      <c r="I51" s="338"/>
      <c r="J51" s="338"/>
      <c r="K51" s="338"/>
      <c r="L51" s="338"/>
      <c r="M51" s="338"/>
      <c r="N51" s="340"/>
      <c r="O51" s="171"/>
      <c r="P51" s="171"/>
      <c r="Q51" s="171"/>
      <c r="R51" s="171"/>
      <c r="S51" s="171"/>
      <c r="T51" s="171"/>
      <c r="U51" s="171"/>
      <c r="V51" s="171"/>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A52" s="208"/>
      <c r="B52" s="208"/>
      <c r="C52" s="338"/>
      <c r="D52" s="338"/>
      <c r="E52" s="338"/>
      <c r="F52" s="338"/>
      <c r="G52" s="338"/>
      <c r="H52" s="338"/>
      <c r="I52" s="338"/>
      <c r="J52" s="338"/>
      <c r="K52" s="338"/>
      <c r="L52" s="338"/>
      <c r="M52" s="338"/>
      <c r="N52" s="341"/>
      <c r="O52" s="211"/>
      <c r="P52" s="211"/>
      <c r="Q52" s="211"/>
      <c r="R52" s="211"/>
      <c r="S52" s="171"/>
      <c r="T52" s="211"/>
      <c r="U52" s="211"/>
      <c r="V52" s="211"/>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A53" s="206"/>
      <c r="B53" s="162"/>
      <c r="C53" s="209"/>
      <c r="D53" s="209"/>
      <c r="E53" s="209"/>
      <c r="F53" s="209"/>
      <c r="G53" s="209"/>
      <c r="H53" s="209"/>
      <c r="I53" s="209"/>
      <c r="J53" s="209"/>
      <c r="K53" s="209"/>
      <c r="L53" s="209"/>
      <c r="M53" s="209"/>
      <c r="N53" s="209"/>
      <c r="O53" s="209"/>
      <c r="P53" s="209"/>
      <c r="Q53" s="209"/>
      <c r="R53" s="210"/>
      <c r="S53" s="171"/>
      <c r="T53" s="209"/>
      <c r="U53" s="209"/>
      <c r="V53" s="209"/>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A54" s="46"/>
      <c r="B54" s="162"/>
      <c r="C54" s="209"/>
      <c r="D54" s="209"/>
      <c r="E54" s="209"/>
      <c r="F54" s="209"/>
      <c r="G54" s="209"/>
      <c r="H54" s="209"/>
      <c r="I54" s="209"/>
      <c r="J54" s="209"/>
      <c r="K54" s="209"/>
      <c r="L54" s="209"/>
      <c r="M54" s="209"/>
      <c r="N54" s="209"/>
      <c r="O54" s="209"/>
      <c r="P54" s="209"/>
      <c r="Q54" s="209"/>
      <c r="R54" s="210"/>
      <c r="S54" s="171"/>
      <c r="T54" s="209"/>
      <c r="U54" s="209"/>
      <c r="V54" s="209"/>
      <c r="X54" s="154"/>
      <c r="Y54" s="21"/>
      <c r="Z54" s="21"/>
      <c r="AA54" s="21"/>
      <c r="AB54" s="21"/>
      <c r="AC54" s="21"/>
      <c r="AD54" s="21"/>
      <c r="AE54" s="21"/>
      <c r="AF54" s="21"/>
      <c r="AG54" s="22"/>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
      <c r="Z55" s="3"/>
      <c r="AA55" s="3"/>
      <c r="AB55" s="3"/>
      <c r="AC55" s="3"/>
      <c r="AD55" s="3"/>
      <c r="AE55" s="3"/>
      <c r="AF55" s="3"/>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3"/>
      <c r="Z56" s="33"/>
      <c r="AA56" s="33"/>
      <c r="AB56" s="33"/>
      <c r="AC56" s="33"/>
      <c r="AD56" s="33"/>
      <c r="AE56" s="33"/>
      <c r="AF56" s="34"/>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 t="s">
        <v>37</v>
      </c>
      <c r="Z57" s="3"/>
      <c r="AA57" s="3"/>
      <c r="AB57" s="3"/>
      <c r="AC57" s="3"/>
      <c r="AD57" s="3"/>
      <c r="AE57" s="3" t="s">
        <v>26</v>
      </c>
      <c r="AF57" s="3"/>
      <c r="AG57" s="24"/>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33" t="s">
        <v>82</v>
      </c>
      <c r="Z58" s="333"/>
      <c r="AA58" s="333"/>
      <c r="AB58" s="333"/>
      <c r="AC58" s="333"/>
      <c r="AD58" s="333"/>
      <c r="AE58" s="333"/>
      <c r="AF58" s="333"/>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33"/>
      <c r="Z59" s="333"/>
      <c r="AA59" s="333"/>
      <c r="AB59" s="333"/>
      <c r="AC59" s="333"/>
      <c r="AD59" s="333"/>
      <c r="AE59" s="333"/>
      <c r="AF59" s="333"/>
      <c r="AG59" s="25"/>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
      <c r="Z61" s="3"/>
      <c r="AA61" s="3"/>
      <c r="AB61" s="3"/>
      <c r="AC61" s="3"/>
      <c r="AD61" s="3"/>
      <c r="AE61" s="3"/>
      <c r="AF61" s="3"/>
      <c r="AG61" s="24"/>
      <c r="AH61" s="3"/>
      <c r="AI61" s="71"/>
      <c r="AJ61" s="56" t="s">
        <v>34</v>
      </c>
      <c r="AK61" s="207">
        <f>SUM(AK54:AK60)</f>
        <v>0</v>
      </c>
      <c r="AL61" s="207">
        <f t="shared" ref="AL61:AN61" si="32">SUM(AL54:AL60)</f>
        <v>0</v>
      </c>
      <c r="AM61" s="207">
        <f t="shared" si="32"/>
        <v>0</v>
      </c>
      <c r="AN61" s="207">
        <f t="shared" si="32"/>
        <v>0</v>
      </c>
      <c r="AO61" s="70"/>
    </row>
    <row r="62" spans="1:41">
      <c r="X62" s="23"/>
      <c r="Y62" s="335"/>
      <c r="Z62" s="335"/>
      <c r="AA62" s="335"/>
      <c r="AB62" s="335"/>
      <c r="AC62" s="335"/>
      <c r="AD62" s="335"/>
      <c r="AE62" s="33"/>
      <c r="AF62" s="33"/>
      <c r="AG62" s="24"/>
      <c r="AH62" s="3"/>
      <c r="AI62" s="71"/>
      <c r="AJ62" s="70"/>
      <c r="AK62" s="70"/>
      <c r="AL62" s="70"/>
      <c r="AM62" s="70"/>
      <c r="AN62" s="70"/>
      <c r="AO62" s="70"/>
    </row>
    <row r="63" spans="1:4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3.5"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Y4 Y7 AD4 AB10 AE10 C6:C12 AD7:AF7 AH14 C18:C24 C30:C36 C42:C48 C54:C60" name="Range1"/>
    <protectedRange sqref="AE27 AB13 AG13" name="Range1_2"/>
  </protectedRanges>
  <mergeCells count="89">
    <mergeCell ref="Y12:AB12"/>
    <mergeCell ref="AD12:AF12"/>
    <mergeCell ref="Y13:AA13"/>
    <mergeCell ref="AD13:AE13"/>
    <mergeCell ref="Y19:AF19"/>
    <mergeCell ref="Y15:AA15"/>
    <mergeCell ref="AD15:AE15"/>
    <mergeCell ref="Y14:AA14"/>
    <mergeCell ref="AD14:AE14"/>
    <mergeCell ref="AK40:AN40"/>
    <mergeCell ref="Q41:R41"/>
    <mergeCell ref="Z41:AC41"/>
    <mergeCell ref="Z42:AC42"/>
    <mergeCell ref="Z44:AC44"/>
    <mergeCell ref="Z47:AC47"/>
    <mergeCell ref="Z48:AC48"/>
    <mergeCell ref="Z49:AC49"/>
    <mergeCell ref="Z50:AC50"/>
    <mergeCell ref="Z51:AA51"/>
    <mergeCell ref="A64:R64"/>
    <mergeCell ref="AK52:AN52"/>
    <mergeCell ref="Y58:AF59"/>
    <mergeCell ref="Y62:AD62"/>
    <mergeCell ref="A63:R63"/>
    <mergeCell ref="C51:M52"/>
    <mergeCell ref="N51:N52"/>
    <mergeCell ref="Z39:AC39"/>
    <mergeCell ref="A40:B40"/>
    <mergeCell ref="C40:H40"/>
    <mergeCell ref="I40:J40"/>
    <mergeCell ref="K40:R40"/>
    <mergeCell ref="Z40:AC40"/>
    <mergeCell ref="T40:V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Z28:AC28"/>
    <mergeCell ref="T28:V28"/>
    <mergeCell ref="Z26:AC26"/>
    <mergeCell ref="AK16:AN16"/>
    <mergeCell ref="Q17:R17"/>
    <mergeCell ref="Y17:AA17"/>
    <mergeCell ref="AD17:AE17"/>
    <mergeCell ref="Z22:AC22"/>
    <mergeCell ref="Z23:AC23"/>
    <mergeCell ref="Z24:AC24"/>
    <mergeCell ref="Z25:AC25"/>
    <mergeCell ref="AD16:AE16"/>
    <mergeCell ref="Z21:AC21"/>
    <mergeCell ref="A16:B16"/>
    <mergeCell ref="C16:H16"/>
    <mergeCell ref="I16:J16"/>
    <mergeCell ref="K16:R16"/>
    <mergeCell ref="Y16:AA16"/>
    <mergeCell ref="T16:V16"/>
    <mergeCell ref="Q5:R5"/>
    <mergeCell ref="Y6:AB6"/>
    <mergeCell ref="Y7:AB7"/>
    <mergeCell ref="Y9:Z9"/>
    <mergeCell ref="AB9:AC9"/>
    <mergeCell ref="Y10:Z10"/>
    <mergeCell ref="AB10:AC10"/>
    <mergeCell ref="AE10:AF10"/>
    <mergeCell ref="AJ2:AL2"/>
    <mergeCell ref="Y3:AB3"/>
    <mergeCell ref="AD3:AF3"/>
    <mergeCell ref="AD4:AF4"/>
    <mergeCell ref="AK4:AN4"/>
    <mergeCell ref="AE9:AF9"/>
    <mergeCell ref="A4:B4"/>
    <mergeCell ref="C4:H4"/>
    <mergeCell ref="I4:J4"/>
    <mergeCell ref="K4:R4"/>
    <mergeCell ref="Y4:AB4"/>
    <mergeCell ref="T4:V4"/>
  </mergeCells>
  <conditionalFormatting sqref="B18:B24 B30:B36 B54:B60 B6:B12 B42:B48">
    <cfRule type="cellIs" dxfId="296" priority="59" stopIfTrue="1" operator="equal">
      <formula>0</formula>
    </cfRule>
  </conditionalFormatting>
  <conditionalFormatting sqref="C13:H13 C25:H25 C37:H37 C49:H49 L25:Q25 L37:Q37 L49:Q49 J13 L13:Q13">
    <cfRule type="cellIs" dxfId="295" priority="58" stopIfTrue="1" operator="equal">
      <formula>0</formula>
    </cfRule>
  </conditionalFormatting>
  <conditionalFormatting sqref="J25">
    <cfRule type="cellIs" dxfId="294" priority="47" stopIfTrue="1" operator="equal">
      <formula>0</formula>
    </cfRule>
  </conditionalFormatting>
  <conditionalFormatting sqref="J37">
    <cfRule type="cellIs" dxfId="293" priority="46" stopIfTrue="1" operator="equal">
      <formula>0</formula>
    </cfRule>
  </conditionalFormatting>
  <conditionalFormatting sqref="J49">
    <cfRule type="cellIs" dxfId="292" priority="45" stopIfTrue="1" operator="equal">
      <formula>0</formula>
    </cfRule>
  </conditionalFormatting>
  <conditionalFormatting sqref="K25 K37 K49 K13">
    <cfRule type="cellIs" dxfId="291" priority="43" stopIfTrue="1" operator="equal">
      <formula>0</formula>
    </cfRule>
  </conditionalFormatting>
  <conditionalFormatting sqref="I13">
    <cfRule type="cellIs" dxfId="290" priority="42" stopIfTrue="1" operator="equal">
      <formula>0</formula>
    </cfRule>
  </conditionalFormatting>
  <conditionalFormatting sqref="I49">
    <cfRule type="cellIs" dxfId="289" priority="39" stopIfTrue="1" operator="equal">
      <formula>0</formula>
    </cfRule>
  </conditionalFormatting>
  <conditionalFormatting sqref="B61">
    <cfRule type="cellIs" dxfId="288" priority="37" stopIfTrue="1" operator="equal">
      <formula>0</formula>
    </cfRule>
  </conditionalFormatting>
  <conditionalFormatting sqref="B53">
    <cfRule type="cellIs" dxfId="287" priority="36" stopIfTrue="1" operator="equal">
      <formula>0</formula>
    </cfRule>
  </conditionalFormatting>
  <conditionalFormatting sqref="T13:V13">
    <cfRule type="cellIs" dxfId="286" priority="35" stopIfTrue="1" operator="equal">
      <formula>0</formula>
    </cfRule>
  </conditionalFormatting>
  <conditionalFormatting sqref="T25:V25">
    <cfRule type="cellIs" dxfId="285" priority="34" stopIfTrue="1" operator="equal">
      <formula>0</formula>
    </cfRule>
  </conditionalFormatting>
  <conditionalFormatting sqref="T37:V37">
    <cfRule type="cellIs" dxfId="284" priority="33" stopIfTrue="1" operator="equal">
      <formula>0</formula>
    </cfRule>
  </conditionalFormatting>
  <conditionalFormatting sqref="T49:V49">
    <cfRule type="cellIs" dxfId="283" priority="32" stopIfTrue="1" operator="equal">
      <formula>0</formula>
    </cfRule>
  </conditionalFormatting>
  <conditionalFormatting sqref="I37">
    <cfRule type="cellIs" dxfId="282" priority="21" stopIfTrue="1" operator="equal">
      <formula>0</formula>
    </cfRule>
  </conditionalFormatting>
  <conditionalFormatting sqref="I25">
    <cfRule type="cellIs" dxfId="281" priority="23" stopIfTrue="1" operator="equal">
      <formula>0</formula>
    </cfRule>
  </conditionalFormatting>
  <conditionalFormatting sqref="AB17">
    <cfRule type="cellIs" dxfId="280" priority="11" stopIfTrue="1" operator="lessThan">
      <formula>0</formula>
    </cfRule>
  </conditionalFormatting>
  <conditionalFormatting sqref="AE21:AF25 AE49:AF49 AE28:AF35 AF26 AE46:AF47 AE38:AF42 AE44:AF44">
    <cfRule type="cellIs" dxfId="279" priority="10" stopIfTrue="1" operator="equal">
      <formula>0</formula>
    </cfRule>
  </conditionalFormatting>
  <conditionalFormatting sqref="AE48:AF48">
    <cfRule type="cellIs" dxfId="278" priority="9" stopIfTrue="1" operator="equal">
      <formula>0</formula>
    </cfRule>
  </conditionalFormatting>
  <conditionalFormatting sqref="AE51:AF51">
    <cfRule type="cellIs" dxfId="277" priority="8" stopIfTrue="1" operator="equal">
      <formula>0</formula>
    </cfRule>
  </conditionalFormatting>
  <conditionalFormatting sqref="AE46:AF46">
    <cfRule type="expression" dxfId="276" priority="7" stopIfTrue="1">
      <formula>$AE$46:$AF$46=0</formula>
    </cfRule>
  </conditionalFormatting>
  <conditionalFormatting sqref="AE36:AF36">
    <cfRule type="cellIs" dxfId="275" priority="6" stopIfTrue="1" operator="equal">
      <formula>0</formula>
    </cfRule>
  </conditionalFormatting>
  <conditionalFormatting sqref="AE36:AF36">
    <cfRule type="expression" dxfId="274" priority="5" stopIfTrue="1">
      <formula>$AE$46:$AF$46=0</formula>
    </cfRule>
  </conditionalFormatting>
  <conditionalFormatting sqref="AE50:AF50">
    <cfRule type="cellIs" dxfId="273" priority="4" stopIfTrue="1" operator="equal">
      <formula>0</formula>
    </cfRule>
  </conditionalFormatting>
  <conditionalFormatting sqref="AE26">
    <cfRule type="cellIs" dxfId="272" priority="3" stopIfTrue="1" operator="equal">
      <formula>0</formula>
    </cfRule>
  </conditionalFormatting>
  <conditionalFormatting sqref="AE45:AF45">
    <cfRule type="cellIs" dxfId="271" priority="2" stopIfTrue="1" operator="equal">
      <formula>0</formula>
    </cfRule>
  </conditionalFormatting>
  <conditionalFormatting sqref="AE43:AF43">
    <cfRule type="cellIs" dxfId="270" priority="1" stopIfTrue="1" operator="equal">
      <formula>0</formula>
    </cfRule>
  </conditionalFormatting>
  <dataValidations count="6">
    <dataValidation allowBlank="1" showInputMessage="1" sqref="AB10" xr:uid="{E8E16E83-F9EA-4349-8006-22E5ACF579FA}"/>
    <dataValidation type="decimal" allowBlank="1" showInputMessage="1" showErrorMessage="1" sqref="AH14 AE27 AB13 AG13" xr:uid="{9A4B5990-8520-4561-B4A6-79EE9C132A4B}">
      <formula1>0</formula1>
      <formula2>300</formula2>
    </dataValidation>
    <dataValidation type="decimal" allowBlank="1" showInputMessage="1" showErrorMessage="1" sqref="AD7" xr:uid="{291558F2-DC23-4210-BFAC-BEDD451B7A73}">
      <formula1>0</formula1>
      <formula2>2</formula2>
    </dataValidation>
    <dataValidation type="decimal" allowBlank="1" showInputMessage="1" showErrorMessage="1" errorTitle="Invalid Data Type" error="Please enter a number between 0 and 24." sqref="C18:C24 C42:C48 C30:C36 C6:C12 C54:C60" xr:uid="{1816662E-4C75-4CCF-B7AA-B19520EBF9E6}">
      <formula1>0</formula1>
      <formula2>24</formula2>
    </dataValidation>
    <dataValidation type="date" allowBlank="1" showInputMessage="1" sqref="AE10" xr:uid="{EB2EC443-6EE8-46B2-96C6-1699C5DE993B}">
      <formula1>1</formula1>
      <formula2>73050</formula2>
    </dataValidation>
    <dataValidation type="list" allowBlank="1" showInputMessage="1" showErrorMessage="1" sqref="R54:R60" xr:uid="{5D7F7C64-0FF9-484B-86D8-3BC9E7ACDB64}">
      <formula1>$B$18:$B$24</formula1>
    </dataValidation>
  </dataValidations>
  <hyperlinks>
    <hyperlink ref="F65" r:id="rId1" display="http://web.uncg.edu/hrs/PolicyManuals/StaffManual/Section5/" xr:uid="{00000000-0004-0000-07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63E1196-6A99-4A9A-AA2D-FCA58A14D42F}">
          <x14:formula1>
            <xm:f>Validation!$B$18:$B$25</xm:f>
          </x14:formula1>
          <xm:sqref>R6:R12 R18:R24 R30:R36 R42:R48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79998168889431442"/>
    <pageSetUpPr fitToPage="1"/>
  </sheetPr>
  <dimension ref="A2:AP66"/>
  <sheetViews>
    <sheetView showGridLines="0" zoomScale="80" zoomScaleNormal="80" zoomScalePageLayoutView="70" workbookViewId="0">
      <selection activeCell="G45" sqref="G45"/>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7.42578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86" t="s">
        <v>103</v>
      </c>
      <c r="AK2" s="386"/>
      <c r="AL2" s="386"/>
      <c r="AM2" s="226"/>
      <c r="AN2" s="66"/>
      <c r="AO2" s="66"/>
    </row>
    <row r="3" spans="1:42" ht="24.75" customHeight="1" thickBot="1">
      <c r="A3" s="3"/>
      <c r="B3" s="3"/>
      <c r="C3" s="3"/>
      <c r="D3" s="3"/>
      <c r="E3" s="3"/>
      <c r="F3" s="3"/>
      <c r="G3" s="3"/>
      <c r="H3" s="1"/>
      <c r="I3" s="110"/>
      <c r="J3" s="45"/>
      <c r="K3" s="3"/>
      <c r="L3" s="3"/>
      <c r="M3" s="3"/>
      <c r="N3" s="109"/>
      <c r="O3" s="109"/>
      <c r="P3" s="109"/>
      <c r="Q3" s="46"/>
      <c r="R3" s="3"/>
      <c r="S3" s="1"/>
      <c r="Y3" s="387" t="s">
        <v>16</v>
      </c>
      <c r="Z3" s="387"/>
      <c r="AA3" s="387"/>
      <c r="AB3" s="387"/>
      <c r="AC3" s="19"/>
      <c r="AD3" s="387" t="s">
        <v>17</v>
      </c>
      <c r="AE3" s="387"/>
      <c r="AF3" s="387"/>
      <c r="AG3" s="19"/>
      <c r="AH3" s="19"/>
      <c r="AI3" s="67"/>
      <c r="AJ3" s="68"/>
      <c r="AK3" s="69"/>
      <c r="AL3" s="69"/>
      <c r="AM3" s="69"/>
      <c r="AN3" s="70"/>
      <c r="AO3" s="70"/>
    </row>
    <row r="4" spans="1:42" ht="12.75" customHeight="1" thickTop="1">
      <c r="A4" s="361" t="s">
        <v>22</v>
      </c>
      <c r="B4" s="361"/>
      <c r="C4" s="362" t="s">
        <v>185</v>
      </c>
      <c r="D4" s="363"/>
      <c r="E4" s="363"/>
      <c r="F4" s="363"/>
      <c r="G4" s="363"/>
      <c r="H4" s="364"/>
      <c r="I4" s="365" t="s">
        <v>184</v>
      </c>
      <c r="J4" s="366"/>
      <c r="K4" s="367" t="s">
        <v>104</v>
      </c>
      <c r="L4" s="368"/>
      <c r="M4" s="368"/>
      <c r="N4" s="368"/>
      <c r="O4" s="368"/>
      <c r="P4" s="368"/>
      <c r="Q4" s="368"/>
      <c r="R4" s="369"/>
      <c r="S4" s="48"/>
      <c r="T4" s="358" t="s">
        <v>115</v>
      </c>
      <c r="U4" s="359"/>
      <c r="V4" s="360"/>
      <c r="Y4" s="388" t="str">
        <f>'Timesheet Setup'!G7</f>
        <v xml:space="preserve">Spiro </v>
      </c>
      <c r="Z4" s="389"/>
      <c r="AA4" s="389"/>
      <c r="AB4" s="390"/>
      <c r="AC4" s="3"/>
      <c r="AD4" s="388">
        <f>'Timesheet Setup'!G9</f>
        <v>123456789</v>
      </c>
      <c r="AE4" s="389"/>
      <c r="AF4" s="390"/>
      <c r="AG4" s="3"/>
      <c r="AH4" s="3"/>
      <c r="AI4" s="67"/>
      <c r="AJ4" s="54" t="s">
        <v>22</v>
      </c>
      <c r="AK4" s="330" t="s">
        <v>78</v>
      </c>
      <c r="AL4" s="331"/>
      <c r="AM4" s="331"/>
      <c r="AN4" s="332"/>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30" t="s">
        <v>94</v>
      </c>
      <c r="R5" s="332"/>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43527</v>
      </c>
      <c r="C6" s="58"/>
      <c r="D6" s="102"/>
      <c r="E6" s="102"/>
      <c r="F6" s="102"/>
      <c r="G6" s="102"/>
      <c r="H6" s="192"/>
      <c r="I6" s="113"/>
      <c r="J6" s="105"/>
      <c r="K6" s="102"/>
      <c r="L6" s="103"/>
      <c r="M6" s="102"/>
      <c r="N6" s="102"/>
      <c r="O6" s="102"/>
      <c r="P6" s="102"/>
      <c r="Q6" s="102"/>
      <c r="R6" s="104"/>
      <c r="S6" s="6"/>
      <c r="T6" s="113"/>
      <c r="U6" s="230"/>
      <c r="V6" s="228"/>
      <c r="Y6" s="391" t="s">
        <v>55</v>
      </c>
      <c r="Z6" s="391"/>
      <c r="AA6" s="391"/>
      <c r="AB6" s="391"/>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43528</v>
      </c>
      <c r="C7" s="58"/>
      <c r="D7" s="102"/>
      <c r="E7" s="102"/>
      <c r="F7" s="102"/>
      <c r="G7" s="102"/>
      <c r="H7" s="192"/>
      <c r="I7" s="113"/>
      <c r="J7" s="105"/>
      <c r="K7" s="102"/>
      <c r="L7" s="103"/>
      <c r="M7" s="102"/>
      <c r="N7" s="102"/>
      <c r="O7" s="102"/>
      <c r="P7" s="102"/>
      <c r="Q7" s="102"/>
      <c r="R7" s="104"/>
      <c r="S7" s="6"/>
      <c r="T7" s="113"/>
      <c r="U7" s="230"/>
      <c r="V7" s="228"/>
      <c r="Y7" s="388">
        <f>'Timesheet Setup'!G11</f>
        <v>58401</v>
      </c>
      <c r="Z7" s="389"/>
      <c r="AA7" s="389"/>
      <c r="AB7" s="390"/>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43529</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43530</v>
      </c>
      <c r="C9" s="58"/>
      <c r="D9" s="102"/>
      <c r="E9" s="102"/>
      <c r="F9" s="102"/>
      <c r="G9" s="102"/>
      <c r="H9" s="192"/>
      <c r="I9" s="113"/>
      <c r="J9" s="105"/>
      <c r="K9" s="102"/>
      <c r="L9" s="103"/>
      <c r="M9" s="102"/>
      <c r="N9" s="102"/>
      <c r="O9" s="102"/>
      <c r="P9" s="102"/>
      <c r="Q9" s="102"/>
      <c r="R9" s="104"/>
      <c r="S9" s="6"/>
      <c r="T9" s="113"/>
      <c r="U9" s="230"/>
      <c r="V9" s="228"/>
      <c r="Y9" s="397" t="s">
        <v>92</v>
      </c>
      <c r="Z9" s="397"/>
      <c r="AA9" s="3"/>
      <c r="AB9" s="387" t="s">
        <v>75</v>
      </c>
      <c r="AC9" s="387"/>
      <c r="AD9" s="3"/>
      <c r="AE9" s="387" t="s">
        <v>76</v>
      </c>
      <c r="AF9" s="387"/>
      <c r="AG9" s="3"/>
      <c r="AH9" s="3"/>
      <c r="AI9" s="72"/>
      <c r="AJ9" s="56" t="s">
        <v>30</v>
      </c>
      <c r="AK9" s="59">
        <f t="shared" si="2"/>
        <v>0</v>
      </c>
      <c r="AL9" s="59">
        <f t="shared" si="3"/>
        <v>0</v>
      </c>
      <c r="AM9" s="59">
        <f t="shared" si="0"/>
        <v>0</v>
      </c>
      <c r="AN9" s="59">
        <f t="shared" si="1"/>
        <v>0</v>
      </c>
      <c r="AO9" s="70"/>
    </row>
    <row r="10" spans="1:42">
      <c r="A10" s="56" t="s">
        <v>31</v>
      </c>
      <c r="B10" s="57">
        <f>IF(WEEKDAY($AB$10)=5,$AB$10,IF(B9&lt;&gt;0,B9+1,0))</f>
        <v>43531</v>
      </c>
      <c r="C10" s="58"/>
      <c r="D10" s="102"/>
      <c r="E10" s="102"/>
      <c r="F10" s="102"/>
      <c r="G10" s="102"/>
      <c r="H10" s="192"/>
      <c r="I10" s="113"/>
      <c r="J10" s="105"/>
      <c r="K10" s="102"/>
      <c r="L10" s="103"/>
      <c r="M10" s="102"/>
      <c r="N10" s="102"/>
      <c r="O10" s="102"/>
      <c r="P10" s="102"/>
      <c r="Q10" s="102"/>
      <c r="R10" s="104"/>
      <c r="S10" s="6"/>
      <c r="T10" s="113"/>
      <c r="U10" s="230"/>
      <c r="V10" s="228"/>
      <c r="Y10" s="398" t="str">
        <f>Validation!B7</f>
        <v>April (2019)</v>
      </c>
      <c r="Z10" s="399"/>
      <c r="AA10" s="3"/>
      <c r="AB10" s="400">
        <f>VLOOKUP(Y10,Validation!B4:F15,2,FALSE)</f>
        <v>43527</v>
      </c>
      <c r="AC10" s="401"/>
      <c r="AD10" s="3"/>
      <c r="AE10" s="400">
        <f>VLOOKUP(Y10,Validation!B4:F15,4,FALSE)</f>
        <v>43554</v>
      </c>
      <c r="AF10" s="401"/>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43532</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43533</v>
      </c>
      <c r="C12" s="58"/>
      <c r="D12" s="102"/>
      <c r="E12" s="102"/>
      <c r="F12" s="102"/>
      <c r="G12" s="102"/>
      <c r="H12" s="192"/>
      <c r="I12" s="113"/>
      <c r="J12" s="105"/>
      <c r="K12" s="102"/>
      <c r="L12" s="103"/>
      <c r="M12" s="102"/>
      <c r="N12" s="102"/>
      <c r="O12" s="102"/>
      <c r="P12" s="102"/>
      <c r="Q12" s="102"/>
      <c r="R12" s="104"/>
      <c r="S12" s="6"/>
      <c r="T12" s="113"/>
      <c r="U12" s="230"/>
      <c r="V12" s="228"/>
      <c r="W12" s="3"/>
      <c r="X12" s="1"/>
      <c r="Y12" s="392" t="s">
        <v>179</v>
      </c>
      <c r="Z12" s="393"/>
      <c r="AA12" s="393"/>
      <c r="AB12" s="394"/>
      <c r="AC12" s="165"/>
      <c r="AD12" s="381" t="s">
        <v>115</v>
      </c>
      <c r="AE12" s="382"/>
      <c r="AF12" s="383"/>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95" t="s">
        <v>158</v>
      </c>
      <c r="Z13" s="396"/>
      <c r="AA13" s="396"/>
      <c r="AB13" s="156">
        <f>March!AB17</f>
        <v>0</v>
      </c>
      <c r="AC13" s="166"/>
      <c r="AD13" s="395" t="s">
        <v>162</v>
      </c>
      <c r="AE13" s="396"/>
      <c r="AF13" s="156">
        <f>March!AF17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84" t="s">
        <v>159</v>
      </c>
      <c r="Z14" s="385"/>
      <c r="AA14" s="385"/>
      <c r="AB14" s="99">
        <f>AE25</f>
        <v>0</v>
      </c>
      <c r="AC14" s="167"/>
      <c r="AD14" s="384" t="s">
        <v>166</v>
      </c>
      <c r="AE14" s="385"/>
      <c r="AF14" s="164">
        <f>AE47</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84" t="s">
        <v>160</v>
      </c>
      <c r="Z15" s="385"/>
      <c r="AA15" s="385"/>
      <c r="AB15" s="99">
        <f>AE24</f>
        <v>0</v>
      </c>
      <c r="AC15" s="168"/>
      <c r="AD15" s="384" t="s">
        <v>163</v>
      </c>
      <c r="AE15" s="385"/>
      <c r="AF15" s="164">
        <f>AE48</f>
        <v>0</v>
      </c>
      <c r="AG15" s="3"/>
      <c r="AH15" s="47"/>
      <c r="AI15" s="71"/>
      <c r="AJ15" s="70"/>
      <c r="AK15" s="74"/>
      <c r="AL15" s="74"/>
      <c r="AM15" s="74"/>
      <c r="AN15" s="70"/>
      <c r="AO15" s="70"/>
    </row>
    <row r="16" spans="1:42" ht="12.75" customHeight="1" thickTop="1">
      <c r="A16" s="361" t="s">
        <v>23</v>
      </c>
      <c r="B16" s="361"/>
      <c r="C16" s="362" t="s">
        <v>185</v>
      </c>
      <c r="D16" s="363"/>
      <c r="E16" s="363"/>
      <c r="F16" s="363"/>
      <c r="G16" s="363"/>
      <c r="H16" s="364"/>
      <c r="I16" s="365" t="s">
        <v>184</v>
      </c>
      <c r="J16" s="366"/>
      <c r="K16" s="367" t="s">
        <v>104</v>
      </c>
      <c r="L16" s="368"/>
      <c r="M16" s="368"/>
      <c r="N16" s="368"/>
      <c r="O16" s="368"/>
      <c r="P16" s="368"/>
      <c r="Q16" s="368"/>
      <c r="R16" s="369"/>
      <c r="S16" s="1"/>
      <c r="T16" s="358" t="s">
        <v>115</v>
      </c>
      <c r="U16" s="359"/>
      <c r="V16" s="360"/>
      <c r="W16" s="6"/>
      <c r="Y16" s="384" t="s">
        <v>161</v>
      </c>
      <c r="Z16" s="385"/>
      <c r="AA16" s="385"/>
      <c r="AB16" s="164">
        <f>AE26</f>
        <v>0</v>
      </c>
      <c r="AC16" s="167"/>
      <c r="AD16" s="384" t="s">
        <v>114</v>
      </c>
      <c r="AE16" s="385"/>
      <c r="AF16" s="164">
        <f>AF50</f>
        <v>0</v>
      </c>
      <c r="AG16" s="3"/>
      <c r="AH16" s="3"/>
      <c r="AI16" s="71"/>
      <c r="AJ16" s="54" t="s">
        <v>22</v>
      </c>
      <c r="AK16" s="330" t="s">
        <v>78</v>
      </c>
      <c r="AL16" s="331"/>
      <c r="AM16" s="331"/>
      <c r="AN16" s="332"/>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30" t="s">
        <v>94</v>
      </c>
      <c r="R17" s="332"/>
      <c r="S17" s="1"/>
      <c r="T17" s="112" t="s">
        <v>85</v>
      </c>
      <c r="U17" s="229" t="s">
        <v>110</v>
      </c>
      <c r="V17" s="227" t="s">
        <v>114</v>
      </c>
      <c r="X17" s="6"/>
      <c r="Y17" s="379" t="s">
        <v>12</v>
      </c>
      <c r="Z17" s="380"/>
      <c r="AA17" s="380"/>
      <c r="AB17" s="35">
        <f>SUM(AB13+AB14+AB15-AB16)</f>
        <v>0</v>
      </c>
      <c r="AC17" s="167"/>
      <c r="AD17" s="379" t="s">
        <v>164</v>
      </c>
      <c r="AE17" s="38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43534</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43535</v>
      </c>
      <c r="C19" s="58"/>
      <c r="D19" s="102"/>
      <c r="E19" s="102"/>
      <c r="F19" s="102"/>
      <c r="G19" s="102"/>
      <c r="H19" s="102"/>
      <c r="I19" s="193"/>
      <c r="J19" s="105"/>
      <c r="K19" s="102"/>
      <c r="L19" s="102"/>
      <c r="M19" s="102"/>
      <c r="N19" s="102"/>
      <c r="O19" s="102"/>
      <c r="P19" s="102"/>
      <c r="Q19" s="102"/>
      <c r="R19" s="104"/>
      <c r="S19" s="3"/>
      <c r="T19" s="113"/>
      <c r="U19" s="230"/>
      <c r="V19" s="228"/>
      <c r="W19" s="6"/>
      <c r="X19" s="6"/>
      <c r="Y19" s="381" t="s">
        <v>0</v>
      </c>
      <c r="Z19" s="382"/>
      <c r="AA19" s="382"/>
      <c r="AB19" s="382"/>
      <c r="AC19" s="382"/>
      <c r="AD19" s="382"/>
      <c r="AE19" s="382"/>
      <c r="AF19" s="383"/>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43536</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43537</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55" t="s">
        <v>19</v>
      </c>
      <c r="AA21" s="356"/>
      <c r="AB21" s="356"/>
      <c r="AC21" s="357"/>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43538</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55" t="s">
        <v>20</v>
      </c>
      <c r="AA22" s="356"/>
      <c r="AB22" s="356"/>
      <c r="AC22" s="357"/>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43539</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43540</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42" t="s">
        <v>18</v>
      </c>
      <c r="AA24" s="343"/>
      <c r="AB24" s="343"/>
      <c r="AC24" s="344"/>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55" t="s">
        <v>15</v>
      </c>
      <c r="AA25" s="356"/>
      <c r="AB25" s="356"/>
      <c r="AC25" s="357"/>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55" t="s">
        <v>53</v>
      </c>
      <c r="AA26" s="356"/>
      <c r="AB26" s="356"/>
      <c r="AC26" s="357"/>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73" t="s">
        <v>46</v>
      </c>
      <c r="AA27" s="374"/>
      <c r="AB27" s="374"/>
      <c r="AC27" s="375"/>
      <c r="AD27" s="157"/>
      <c r="AE27" s="157"/>
      <c r="AF27" s="158"/>
      <c r="AG27" s="3"/>
      <c r="AH27" s="3"/>
      <c r="AI27" s="71"/>
      <c r="AJ27" s="70"/>
      <c r="AK27" s="68"/>
      <c r="AL27" s="68"/>
      <c r="AM27" s="68"/>
      <c r="AN27" s="70"/>
      <c r="AO27" s="70"/>
    </row>
    <row r="28" spans="1:41" ht="12.75" customHeight="1" thickTop="1" thickBot="1">
      <c r="A28" s="361" t="s">
        <v>24</v>
      </c>
      <c r="B28" s="361"/>
      <c r="C28" s="362" t="s">
        <v>185</v>
      </c>
      <c r="D28" s="363"/>
      <c r="E28" s="363"/>
      <c r="F28" s="363"/>
      <c r="G28" s="363"/>
      <c r="H28" s="364"/>
      <c r="I28" s="365" t="s">
        <v>184</v>
      </c>
      <c r="J28" s="366"/>
      <c r="K28" s="367" t="s">
        <v>104</v>
      </c>
      <c r="L28" s="368"/>
      <c r="M28" s="368"/>
      <c r="N28" s="368"/>
      <c r="O28" s="368"/>
      <c r="P28" s="368"/>
      <c r="Q28" s="368"/>
      <c r="R28" s="369"/>
      <c r="S28" s="3"/>
      <c r="T28" s="358" t="s">
        <v>115</v>
      </c>
      <c r="U28" s="359"/>
      <c r="V28" s="360"/>
      <c r="W28" s="3"/>
      <c r="Y28" s="91" t="s">
        <v>74</v>
      </c>
      <c r="Z28" s="376" t="s">
        <v>93</v>
      </c>
      <c r="AA28" s="377"/>
      <c r="AB28" s="377"/>
      <c r="AC28" s="378"/>
      <c r="AD28" s="92" t="s">
        <v>89</v>
      </c>
      <c r="AE28" s="98">
        <f>SUM($E$13+E25+E37+E49+E61)</f>
        <v>0</v>
      </c>
      <c r="AF28" s="93">
        <f>AE28</f>
        <v>0</v>
      </c>
      <c r="AG28" s="3"/>
      <c r="AH28" s="3"/>
      <c r="AI28" s="71"/>
      <c r="AJ28" s="54" t="s">
        <v>22</v>
      </c>
      <c r="AK28" s="330" t="s">
        <v>78</v>
      </c>
      <c r="AL28" s="331"/>
      <c r="AM28" s="331"/>
      <c r="AN28" s="332"/>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30" t="s">
        <v>94</v>
      </c>
      <c r="R29" s="332"/>
      <c r="S29" s="1"/>
      <c r="T29" s="112" t="s">
        <v>85</v>
      </c>
      <c r="U29" s="229" t="s">
        <v>110</v>
      </c>
      <c r="V29" s="227" t="s">
        <v>114</v>
      </c>
      <c r="X29" s="3"/>
      <c r="Y29" s="88" t="s">
        <v>61</v>
      </c>
      <c r="Z29" s="342" t="s">
        <v>58</v>
      </c>
      <c r="AA29" s="343"/>
      <c r="AB29" s="343"/>
      <c r="AC29" s="344"/>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43541</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55" t="s">
        <v>59</v>
      </c>
      <c r="AA30" s="356"/>
      <c r="AB30" s="356"/>
      <c r="AC30" s="357"/>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43542</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55" t="s">
        <v>60</v>
      </c>
      <c r="AA31" s="356"/>
      <c r="AB31" s="356"/>
      <c r="AC31" s="357"/>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43543</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55" t="s">
        <v>69</v>
      </c>
      <c r="AA32" s="356"/>
      <c r="AB32" s="356"/>
      <c r="AC32" s="357"/>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43544</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43545</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42" t="s">
        <v>50</v>
      </c>
      <c r="AA34" s="343"/>
      <c r="AB34" s="343"/>
      <c r="AC34" s="344"/>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43546</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43547</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70" t="s">
        <v>182</v>
      </c>
      <c r="AA36" s="371"/>
      <c r="AB36" s="371"/>
      <c r="AC36" s="372"/>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70" t="s">
        <v>101</v>
      </c>
      <c r="AA37" s="371"/>
      <c r="AB37" s="371"/>
      <c r="AC37" s="372"/>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42" t="s">
        <v>8</v>
      </c>
      <c r="AA38" s="343"/>
      <c r="AB38" s="343"/>
      <c r="AC38" s="344"/>
      <c r="AD38" s="89" t="s">
        <v>9</v>
      </c>
      <c r="AE38" s="90">
        <f>SUMIFS(Q:Q,R:R,"M",B:B,"&lt;&gt;0")</f>
        <v>0</v>
      </c>
      <c r="AF38" s="86">
        <f t="shared" ref="AF38:AF50"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55" t="s">
        <v>4</v>
      </c>
      <c r="AA39" s="356"/>
      <c r="AB39" s="356"/>
      <c r="AC39" s="357"/>
      <c r="AD39" s="13" t="s">
        <v>5</v>
      </c>
      <c r="AE39" s="14">
        <f>SUM(L13,L25,L37,L49,L61)</f>
        <v>0</v>
      </c>
      <c r="AF39" s="39">
        <f t="shared" si="20"/>
        <v>0</v>
      </c>
      <c r="AI39" s="71"/>
      <c r="AJ39" s="70"/>
      <c r="AK39" s="68"/>
      <c r="AL39" s="68"/>
      <c r="AM39" s="68"/>
      <c r="AN39" s="70"/>
      <c r="AO39" s="70"/>
    </row>
    <row r="40" spans="1:41" s="3" customFormat="1" ht="12.75" customHeight="1" thickTop="1">
      <c r="A40" s="361" t="s">
        <v>35</v>
      </c>
      <c r="B40" s="361"/>
      <c r="C40" s="362" t="s">
        <v>185</v>
      </c>
      <c r="D40" s="363"/>
      <c r="E40" s="363"/>
      <c r="F40" s="363"/>
      <c r="G40" s="363"/>
      <c r="H40" s="364"/>
      <c r="I40" s="365" t="s">
        <v>184</v>
      </c>
      <c r="J40" s="366"/>
      <c r="K40" s="367" t="s">
        <v>104</v>
      </c>
      <c r="L40" s="368"/>
      <c r="M40" s="368"/>
      <c r="N40" s="368"/>
      <c r="O40" s="368"/>
      <c r="P40" s="368"/>
      <c r="Q40" s="368"/>
      <c r="R40" s="369"/>
      <c r="T40" s="358" t="s">
        <v>115</v>
      </c>
      <c r="U40" s="359"/>
      <c r="V40" s="360"/>
      <c r="Y40" s="38">
        <v>180</v>
      </c>
      <c r="Z40" s="355" t="s">
        <v>6</v>
      </c>
      <c r="AA40" s="356"/>
      <c r="AB40" s="356"/>
      <c r="AC40" s="357"/>
      <c r="AD40" s="13" t="s">
        <v>7</v>
      </c>
      <c r="AE40" s="14">
        <f>SUM(M13,M25,M37,M49,M61)</f>
        <v>0</v>
      </c>
      <c r="AF40" s="39">
        <f t="shared" si="20"/>
        <v>0</v>
      </c>
      <c r="AI40" s="71"/>
      <c r="AJ40" s="54" t="s">
        <v>22</v>
      </c>
      <c r="AK40" s="330" t="s">
        <v>78</v>
      </c>
      <c r="AL40" s="331"/>
      <c r="AM40" s="331"/>
      <c r="AN40" s="332"/>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30" t="s">
        <v>94</v>
      </c>
      <c r="R41" s="332"/>
      <c r="S41" s="1"/>
      <c r="T41" s="112" t="s">
        <v>85</v>
      </c>
      <c r="U41" s="229" t="s">
        <v>110</v>
      </c>
      <c r="V41" s="227" t="s">
        <v>114</v>
      </c>
      <c r="X41" s="2"/>
      <c r="Y41" s="38">
        <v>195</v>
      </c>
      <c r="Z41" s="355" t="s">
        <v>10</v>
      </c>
      <c r="AA41" s="356"/>
      <c r="AB41" s="356"/>
      <c r="AC41" s="357"/>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43548</v>
      </c>
      <c r="C42" s="58"/>
      <c r="D42" s="102"/>
      <c r="E42" s="102"/>
      <c r="F42" s="102"/>
      <c r="G42" s="102"/>
      <c r="H42" s="102"/>
      <c r="I42" s="193"/>
      <c r="J42" s="105"/>
      <c r="K42" s="102"/>
      <c r="L42" s="102"/>
      <c r="M42" s="102"/>
      <c r="N42" s="102"/>
      <c r="O42" s="102"/>
      <c r="P42" s="102"/>
      <c r="Q42" s="102"/>
      <c r="R42" s="104"/>
      <c r="T42" s="113"/>
      <c r="U42" s="230"/>
      <c r="V42" s="228"/>
      <c r="W42" s="2"/>
      <c r="Y42" s="40">
        <v>199</v>
      </c>
      <c r="Z42" s="355" t="s">
        <v>13</v>
      </c>
      <c r="AA42" s="356"/>
      <c r="AB42" s="356"/>
      <c r="AC42" s="357"/>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43549</v>
      </c>
      <c r="C43" s="58"/>
      <c r="D43" s="102"/>
      <c r="E43" s="102"/>
      <c r="F43" s="102"/>
      <c r="G43" s="102"/>
      <c r="H43" s="102"/>
      <c r="I43" s="193"/>
      <c r="J43" s="105"/>
      <c r="K43" s="102"/>
      <c r="L43" s="102"/>
      <c r="M43" s="102"/>
      <c r="N43" s="102"/>
      <c r="O43" s="102"/>
      <c r="P43" s="102"/>
      <c r="Q43" s="102"/>
      <c r="R43" s="104"/>
      <c r="T43" s="113"/>
      <c r="U43" s="230"/>
      <c r="V43" s="228"/>
      <c r="Y43" s="40">
        <v>194</v>
      </c>
      <c r="Z43" s="277" t="s">
        <v>231</v>
      </c>
      <c r="AA43" s="278"/>
      <c r="AB43" s="278"/>
      <c r="AC43" s="279"/>
      <c r="AD43" s="15" t="s">
        <v>230</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43550</v>
      </c>
      <c r="C44" s="58"/>
      <c r="D44" s="102"/>
      <c r="E44" s="102"/>
      <c r="F44" s="102"/>
      <c r="G44" s="102"/>
      <c r="H44" s="102"/>
      <c r="I44" s="193"/>
      <c r="J44" s="105"/>
      <c r="K44" s="102"/>
      <c r="L44" s="102"/>
      <c r="M44" s="102"/>
      <c r="N44" s="102"/>
      <c r="O44" s="102"/>
      <c r="P44" s="102"/>
      <c r="Q44" s="102"/>
      <c r="R44" s="104"/>
      <c r="T44" s="113"/>
      <c r="U44" s="230"/>
      <c r="V44" s="228"/>
      <c r="Y44" s="40">
        <v>196</v>
      </c>
      <c r="Z44" s="355" t="s">
        <v>66</v>
      </c>
      <c r="AA44" s="356"/>
      <c r="AB44" s="356"/>
      <c r="AC44" s="357"/>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c r="A45" s="53" t="s">
        <v>30</v>
      </c>
      <c r="B45" s="63">
        <f t="shared" si="23"/>
        <v>43551</v>
      </c>
      <c r="C45" s="58"/>
      <c r="D45" s="102"/>
      <c r="E45" s="102"/>
      <c r="F45" s="102"/>
      <c r="G45" s="102"/>
      <c r="H45" s="102"/>
      <c r="I45" s="193"/>
      <c r="J45" s="105"/>
      <c r="K45" s="102"/>
      <c r="L45" s="102"/>
      <c r="M45" s="102"/>
      <c r="N45" s="102"/>
      <c r="O45" s="102"/>
      <c r="P45" s="102"/>
      <c r="Q45" s="102"/>
      <c r="R45" s="104"/>
      <c r="T45" s="113"/>
      <c r="U45" s="230"/>
      <c r="V45" s="228"/>
      <c r="Y45" s="173">
        <v>197</v>
      </c>
      <c r="Z45" s="246" t="s">
        <v>223</v>
      </c>
      <c r="AA45" s="247"/>
      <c r="AB45" s="247"/>
      <c r="AC45" s="248"/>
      <c r="AD45" s="174" t="s">
        <v>221</v>
      </c>
      <c r="AE45" s="175">
        <f>SUMIFS(Q:Q,R:R,"DR",B:B,"&lt;&gt;0")</f>
        <v>0</v>
      </c>
      <c r="AF45" s="176">
        <f t="shared" si="20"/>
        <v>0</v>
      </c>
      <c r="AI45" s="71"/>
      <c r="AJ45" s="56" t="s">
        <v>30</v>
      </c>
      <c r="AK45" s="59">
        <f t="shared" si="24"/>
        <v>0</v>
      </c>
      <c r="AL45" s="59">
        <f t="shared" si="25"/>
        <v>0</v>
      </c>
      <c r="AM45" s="59">
        <f t="shared" si="21"/>
        <v>0</v>
      </c>
      <c r="AN45" s="59">
        <f t="shared" si="22"/>
        <v>0</v>
      </c>
      <c r="AO45" s="70"/>
    </row>
    <row r="46" spans="1:41" s="3" customFormat="1" ht="13.5" thickBot="1">
      <c r="A46" s="53" t="s">
        <v>31</v>
      </c>
      <c r="B46" s="63">
        <f t="shared" si="23"/>
        <v>43552</v>
      </c>
      <c r="C46" s="58"/>
      <c r="D46" s="102"/>
      <c r="E46" s="102"/>
      <c r="F46" s="102"/>
      <c r="G46" s="102"/>
      <c r="H46" s="102"/>
      <c r="I46" s="193"/>
      <c r="J46" s="105"/>
      <c r="K46" s="102"/>
      <c r="L46" s="102"/>
      <c r="M46" s="102"/>
      <c r="N46" s="102"/>
      <c r="O46" s="102"/>
      <c r="P46" s="102"/>
      <c r="Q46" s="102"/>
      <c r="R46" s="104"/>
      <c r="T46" s="113"/>
      <c r="U46" s="230"/>
      <c r="V46" s="228"/>
      <c r="Y46" s="180"/>
      <c r="Z46" s="243" t="s">
        <v>98</v>
      </c>
      <c r="AA46" s="244"/>
      <c r="AB46" s="244"/>
      <c r="AC46" s="245"/>
      <c r="AD46" s="157" t="s">
        <v>97</v>
      </c>
      <c r="AE46" s="181">
        <f>SUMIFS(Q:Q,R:R,"CL",B:B,"&lt;&gt;0")</f>
        <v>0</v>
      </c>
      <c r="AF46" s="182">
        <f t="shared" si="20"/>
        <v>0</v>
      </c>
      <c r="AI46" s="71"/>
      <c r="AJ46" s="56" t="s">
        <v>31</v>
      </c>
      <c r="AK46" s="59">
        <f t="shared" si="24"/>
        <v>0</v>
      </c>
      <c r="AL46" s="59">
        <f t="shared" si="25"/>
        <v>0</v>
      </c>
      <c r="AM46" s="59">
        <f t="shared" si="21"/>
        <v>0</v>
      </c>
      <c r="AN46" s="59">
        <f t="shared" si="22"/>
        <v>0</v>
      </c>
      <c r="AO46" s="70"/>
    </row>
    <row r="47" spans="1:41" s="3" customFormat="1" ht="13.5" thickTop="1">
      <c r="A47" s="53" t="s">
        <v>32</v>
      </c>
      <c r="B47" s="63">
        <f t="shared" si="23"/>
        <v>43553</v>
      </c>
      <c r="C47" s="58"/>
      <c r="D47" s="102"/>
      <c r="E47" s="102"/>
      <c r="F47" s="102"/>
      <c r="G47" s="102"/>
      <c r="H47" s="102"/>
      <c r="I47" s="193"/>
      <c r="J47" s="105"/>
      <c r="K47" s="102"/>
      <c r="L47" s="102"/>
      <c r="M47" s="102"/>
      <c r="N47" s="102"/>
      <c r="O47" s="102"/>
      <c r="P47" s="102"/>
      <c r="Q47" s="102"/>
      <c r="R47" s="104"/>
      <c r="T47" s="113"/>
      <c r="U47" s="230"/>
      <c r="V47" s="228"/>
      <c r="Y47" s="96">
        <v>185</v>
      </c>
      <c r="Z47" s="342" t="s">
        <v>111</v>
      </c>
      <c r="AA47" s="343"/>
      <c r="AB47" s="343"/>
      <c r="AC47" s="344"/>
      <c r="AD47" s="97" t="s">
        <v>110</v>
      </c>
      <c r="AE47" s="90">
        <f>SUM(U13+U25+U37+U49+U61)</f>
        <v>0</v>
      </c>
      <c r="AF47" s="86">
        <f t="shared" si="20"/>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43554</v>
      </c>
      <c r="C48" s="58"/>
      <c r="D48" s="102"/>
      <c r="E48" s="102"/>
      <c r="F48" s="102"/>
      <c r="G48" s="102"/>
      <c r="H48" s="102"/>
      <c r="I48" s="193"/>
      <c r="J48" s="105"/>
      <c r="K48" s="102"/>
      <c r="L48" s="102"/>
      <c r="M48" s="102"/>
      <c r="N48" s="102"/>
      <c r="O48" s="102"/>
      <c r="P48" s="102"/>
      <c r="Q48" s="102"/>
      <c r="R48" s="104"/>
      <c r="T48" s="113"/>
      <c r="U48" s="230"/>
      <c r="V48" s="228"/>
      <c r="Y48" s="173">
        <v>186</v>
      </c>
      <c r="Z48" s="345" t="s">
        <v>105</v>
      </c>
      <c r="AA48" s="346"/>
      <c r="AB48" s="346"/>
      <c r="AC48" s="347"/>
      <c r="AD48" s="174" t="s">
        <v>85</v>
      </c>
      <c r="AE48" s="175">
        <f>SUM(T13+T25+T37+T49+T61)</f>
        <v>0</v>
      </c>
      <c r="AF48" s="176">
        <f t="shared" si="20"/>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5" t="s">
        <v>72</v>
      </c>
      <c r="Z49" s="348" t="s">
        <v>86</v>
      </c>
      <c r="AA49" s="349"/>
      <c r="AB49" s="349"/>
      <c r="AC49" s="350"/>
      <c r="AD49" s="186" t="s">
        <v>95</v>
      </c>
      <c r="AE49" s="187">
        <f>SUMIFS(Q:Q,R:R,"LW",B:B,"&lt;&gt;0")</f>
        <v>0</v>
      </c>
      <c r="AF49" s="188">
        <f t="shared" si="20"/>
        <v>0</v>
      </c>
      <c r="AI49" s="71"/>
      <c r="AJ49" s="56" t="s">
        <v>34</v>
      </c>
      <c r="AK49" s="207">
        <f>SUM(AK42:AK48)</f>
        <v>0</v>
      </c>
      <c r="AL49" s="207">
        <f t="shared" ref="AL49:AN49" si="27">SUM(AL42:AL48)</f>
        <v>0</v>
      </c>
      <c r="AM49" s="207">
        <f t="shared" si="27"/>
        <v>0</v>
      </c>
      <c r="AN49" s="207">
        <f t="shared" si="27"/>
        <v>0</v>
      </c>
      <c r="AO49" s="70"/>
    </row>
    <row r="50" spans="1:41" s="3" customFormat="1" ht="13.5" thickBot="1">
      <c r="A50" s="2"/>
      <c r="B50" s="2"/>
      <c r="C50" s="2"/>
      <c r="D50" s="2"/>
      <c r="E50" s="2"/>
      <c r="F50" s="2"/>
      <c r="G50" s="2"/>
      <c r="H50" s="2"/>
      <c r="I50" s="2"/>
      <c r="J50" s="2"/>
      <c r="K50" s="2"/>
      <c r="L50" s="2"/>
      <c r="M50" s="2"/>
      <c r="N50" s="2"/>
      <c r="O50" s="2"/>
      <c r="P50" s="2"/>
      <c r="Q50" s="2"/>
      <c r="R50" s="2"/>
      <c r="Y50" s="184" t="s">
        <v>112</v>
      </c>
      <c r="Z50" s="351" t="s">
        <v>113</v>
      </c>
      <c r="AA50" s="352"/>
      <c r="AB50" s="352"/>
      <c r="AC50" s="353"/>
      <c r="AD50" s="87" t="s">
        <v>114</v>
      </c>
      <c r="AE50" s="233">
        <f>SUM(V13+V25+V37+V49+V61)</f>
        <v>0</v>
      </c>
      <c r="AF50" s="85">
        <f t="shared" si="20"/>
        <v>0</v>
      </c>
      <c r="AI50" s="71"/>
      <c r="AJ50" s="70"/>
      <c r="AK50" s="70"/>
      <c r="AL50" s="70"/>
      <c r="AM50" s="70"/>
      <c r="AN50" s="70"/>
      <c r="AO50" s="70"/>
    </row>
    <row r="51" spans="1:41" s="3" customFormat="1" ht="14.25" thickTop="1" thickBot="1">
      <c r="Y51" s="17"/>
      <c r="Z51" s="354"/>
      <c r="AA51" s="354"/>
      <c r="AB51" s="4" t="s">
        <v>54</v>
      </c>
      <c r="AC51" s="4"/>
      <c r="AD51" s="4"/>
      <c r="AE51" s="183">
        <f>SUM(AE21:AE50)</f>
        <v>0</v>
      </c>
      <c r="AF51" s="85">
        <f>SUM(AF21:AF50)</f>
        <v>0</v>
      </c>
      <c r="AI51" s="71"/>
      <c r="AJ51" s="70"/>
      <c r="AK51" s="70"/>
      <c r="AL51" s="70"/>
      <c r="AM51" s="70"/>
      <c r="AN51" s="70"/>
      <c r="AO51" s="70"/>
    </row>
    <row r="52" spans="1:41" ht="13.5" customHeight="1" thickTop="1">
      <c r="W52" s="3"/>
      <c r="X52" s="3"/>
      <c r="Y52" s="50" t="s">
        <v>44</v>
      </c>
      <c r="Z52" s="18"/>
      <c r="AA52" s="3"/>
      <c r="AB52" s="1" t="s">
        <v>56</v>
      </c>
      <c r="AC52" s="3"/>
      <c r="AD52" s="3"/>
      <c r="AE52" s="3"/>
      <c r="AF52" s="3"/>
      <c r="AG52" s="3"/>
      <c r="AH52" s="3"/>
      <c r="AI52" s="71"/>
      <c r="AJ52" s="54" t="s">
        <v>22</v>
      </c>
      <c r="AK52" s="330" t="s">
        <v>78</v>
      </c>
      <c r="AL52" s="331"/>
      <c r="AM52" s="331"/>
      <c r="AN52" s="332"/>
      <c r="AO52" s="70"/>
    </row>
    <row r="53" spans="1:41" ht="12.75" customHeight="1" thickBot="1">
      <c r="X53" s="3"/>
      <c r="Y53" s="3"/>
      <c r="Z53" s="3"/>
      <c r="AA53" s="3"/>
      <c r="AB53" s="3"/>
      <c r="AC53" s="3"/>
      <c r="AD53" s="3"/>
      <c r="AE53" s="3"/>
      <c r="AF53" s="3"/>
      <c r="AG53" s="3"/>
      <c r="AH53" s="3"/>
      <c r="AI53" s="71"/>
      <c r="AJ53" s="54" t="s">
        <v>25</v>
      </c>
      <c r="AK53" s="54" t="s">
        <v>79</v>
      </c>
      <c r="AL53" s="54" t="s">
        <v>80</v>
      </c>
      <c r="AM53" s="54" t="s">
        <v>85</v>
      </c>
      <c r="AN53" s="54" t="s">
        <v>89</v>
      </c>
      <c r="AO53" s="70"/>
    </row>
    <row r="54" spans="1:41" ht="13.5" thickTop="1">
      <c r="X54" s="154"/>
      <c r="Y54" s="21"/>
      <c r="Z54" s="21"/>
      <c r="AA54" s="21"/>
      <c r="AB54" s="21"/>
      <c r="AC54" s="21"/>
      <c r="AD54" s="21"/>
      <c r="AE54" s="21"/>
      <c r="AF54" s="21"/>
      <c r="AG54" s="22"/>
      <c r="AH54" s="3"/>
      <c r="AI54" s="71"/>
      <c r="AJ54" s="56" t="s">
        <v>27</v>
      </c>
      <c r="AK54" s="59">
        <f t="shared" ref="AK54:AK60" si="28">I54</f>
        <v>0</v>
      </c>
      <c r="AL54" s="59">
        <f t="shared" ref="AL54:AL60" si="29">K54</f>
        <v>0</v>
      </c>
      <c r="AM54" s="59">
        <f t="shared" ref="AM54:AM60" si="30">IF($U$13&gt;0,T54,0)</f>
        <v>0</v>
      </c>
      <c r="AN54" s="59">
        <f t="shared" ref="AN54:AN60" si="31">IF(E54&gt;8,8,E54)</f>
        <v>0</v>
      </c>
      <c r="AO54" s="70"/>
    </row>
    <row r="55" spans="1:41">
      <c r="X55" s="23"/>
      <c r="Y55" s="3"/>
      <c r="Z55" s="3"/>
      <c r="AA55" s="3"/>
      <c r="AB55" s="3"/>
      <c r="AC55" s="3"/>
      <c r="AD55" s="3"/>
      <c r="AE55" s="3"/>
      <c r="AF55" s="3"/>
      <c r="AG55" s="24"/>
      <c r="AH55" s="4"/>
      <c r="AI55" s="71"/>
      <c r="AJ55" s="56" t="s">
        <v>28</v>
      </c>
      <c r="AK55" s="59">
        <f t="shared" si="28"/>
        <v>0</v>
      </c>
      <c r="AL55" s="59">
        <f t="shared" si="29"/>
        <v>0</v>
      </c>
      <c r="AM55" s="59">
        <f t="shared" si="30"/>
        <v>0</v>
      </c>
      <c r="AN55" s="59">
        <f t="shared" si="31"/>
        <v>0</v>
      </c>
      <c r="AO55" s="70"/>
    </row>
    <row r="56" spans="1:41">
      <c r="X56" s="23"/>
      <c r="Y56" s="33"/>
      <c r="Z56" s="33"/>
      <c r="AA56" s="33"/>
      <c r="AB56" s="33"/>
      <c r="AC56" s="33"/>
      <c r="AD56" s="33"/>
      <c r="AE56" s="33"/>
      <c r="AF56" s="34"/>
      <c r="AG56" s="24"/>
      <c r="AH56" s="4"/>
      <c r="AI56" s="71"/>
      <c r="AJ56" s="56" t="s">
        <v>29</v>
      </c>
      <c r="AK56" s="59">
        <f t="shared" si="28"/>
        <v>0</v>
      </c>
      <c r="AL56" s="59">
        <f t="shared" si="29"/>
        <v>0</v>
      </c>
      <c r="AM56" s="59">
        <f t="shared" si="30"/>
        <v>0</v>
      </c>
      <c r="AN56" s="59">
        <f t="shared" si="31"/>
        <v>0</v>
      </c>
      <c r="AO56" s="70"/>
    </row>
    <row r="57" spans="1:41" ht="12.75" customHeight="1">
      <c r="X57" s="23"/>
      <c r="Y57" s="3" t="s">
        <v>37</v>
      </c>
      <c r="Z57" s="3"/>
      <c r="AA57" s="3"/>
      <c r="AB57" s="3"/>
      <c r="AC57" s="3"/>
      <c r="AD57" s="3"/>
      <c r="AE57" s="3" t="s">
        <v>26</v>
      </c>
      <c r="AF57" s="3"/>
      <c r="AG57" s="24"/>
      <c r="AH57" s="3"/>
      <c r="AI57" s="71"/>
      <c r="AJ57" s="56" t="s">
        <v>30</v>
      </c>
      <c r="AK57" s="59">
        <f t="shared" si="28"/>
        <v>0</v>
      </c>
      <c r="AL57" s="59">
        <f t="shared" si="29"/>
        <v>0</v>
      </c>
      <c r="AM57" s="59">
        <f t="shared" si="30"/>
        <v>0</v>
      </c>
      <c r="AN57" s="59">
        <f t="shared" si="31"/>
        <v>0</v>
      </c>
      <c r="AO57" s="70"/>
    </row>
    <row r="58" spans="1:41" ht="12.75" customHeight="1">
      <c r="C58" s="338" t="s">
        <v>229</v>
      </c>
      <c r="D58" s="338"/>
      <c r="E58" s="338"/>
      <c r="F58" s="338"/>
      <c r="G58" s="338"/>
      <c r="H58" s="338"/>
      <c r="I58" s="338"/>
      <c r="J58" s="338"/>
      <c r="K58" s="338"/>
      <c r="L58" s="338"/>
      <c r="M58" s="338"/>
      <c r="N58" s="340"/>
      <c r="X58" s="23"/>
      <c r="Y58" s="333" t="s">
        <v>82</v>
      </c>
      <c r="Z58" s="333"/>
      <c r="AA58" s="333"/>
      <c r="AB58" s="333"/>
      <c r="AC58" s="333"/>
      <c r="AD58" s="333"/>
      <c r="AE58" s="333"/>
      <c r="AF58" s="333"/>
      <c r="AG58" s="25"/>
      <c r="AH58" s="3"/>
      <c r="AI58" s="71"/>
      <c r="AJ58" s="56" t="s">
        <v>31</v>
      </c>
      <c r="AK58" s="59">
        <f t="shared" si="28"/>
        <v>0</v>
      </c>
      <c r="AL58" s="59">
        <f t="shared" si="29"/>
        <v>0</v>
      </c>
      <c r="AM58" s="59">
        <f t="shared" si="30"/>
        <v>0</v>
      </c>
      <c r="AN58" s="59">
        <f t="shared" si="31"/>
        <v>0</v>
      </c>
      <c r="AO58" s="70"/>
    </row>
    <row r="59" spans="1:41" ht="12.75" customHeight="1">
      <c r="C59" s="338"/>
      <c r="D59" s="338"/>
      <c r="E59" s="338"/>
      <c r="F59" s="338"/>
      <c r="G59" s="338"/>
      <c r="H59" s="338"/>
      <c r="I59" s="338"/>
      <c r="J59" s="338"/>
      <c r="K59" s="338"/>
      <c r="L59" s="338"/>
      <c r="M59" s="338"/>
      <c r="N59" s="341"/>
      <c r="X59" s="23"/>
      <c r="Y59" s="333"/>
      <c r="Z59" s="333"/>
      <c r="AA59" s="333"/>
      <c r="AB59" s="333"/>
      <c r="AC59" s="333"/>
      <c r="AD59" s="333"/>
      <c r="AE59" s="333"/>
      <c r="AF59" s="333"/>
      <c r="AG59" s="25"/>
      <c r="AH59" s="3"/>
      <c r="AI59" s="71"/>
      <c r="AJ59" s="56" t="s">
        <v>32</v>
      </c>
      <c r="AK59" s="59">
        <f t="shared" si="28"/>
        <v>0</v>
      </c>
      <c r="AL59" s="59">
        <f t="shared" si="29"/>
        <v>0</v>
      </c>
      <c r="AM59" s="59">
        <f t="shared" si="30"/>
        <v>0</v>
      </c>
      <c r="AN59" s="59">
        <f t="shared" si="31"/>
        <v>0</v>
      </c>
      <c r="AO59" s="70"/>
    </row>
    <row r="60" spans="1:41">
      <c r="X60" s="23"/>
      <c r="Y60" s="3"/>
      <c r="Z60" s="3"/>
      <c r="AA60" s="3"/>
      <c r="AB60" s="3"/>
      <c r="AC60" s="3"/>
      <c r="AD60" s="3"/>
      <c r="AE60" s="3"/>
      <c r="AF60" s="3"/>
      <c r="AG60" s="24"/>
      <c r="AH60" s="3"/>
      <c r="AI60" s="71"/>
      <c r="AJ60" s="56" t="s">
        <v>33</v>
      </c>
      <c r="AK60" s="59">
        <f t="shared" si="28"/>
        <v>0</v>
      </c>
      <c r="AL60" s="59">
        <f t="shared" si="29"/>
        <v>0</v>
      </c>
      <c r="AM60" s="59">
        <f t="shared" si="30"/>
        <v>0</v>
      </c>
      <c r="AN60" s="59">
        <f t="shared" si="31"/>
        <v>0</v>
      </c>
      <c r="AO60" s="70"/>
    </row>
    <row r="61" spans="1:41">
      <c r="X61" s="23"/>
      <c r="Y61" s="3"/>
      <c r="Z61" s="3"/>
      <c r="AA61" s="3"/>
      <c r="AB61" s="3"/>
      <c r="AC61" s="3"/>
      <c r="AD61" s="3"/>
      <c r="AE61" s="3"/>
      <c r="AF61" s="3"/>
      <c r="AG61" s="24"/>
      <c r="AH61" s="3"/>
      <c r="AI61" s="71"/>
      <c r="AJ61" s="56" t="s">
        <v>34</v>
      </c>
      <c r="AK61" s="207">
        <f>SUM(AK54:AK60)</f>
        <v>0</v>
      </c>
      <c r="AL61" s="207">
        <f t="shared" ref="AL61:AN61" si="32">SUM(AL54:AL60)</f>
        <v>0</v>
      </c>
      <c r="AM61" s="207">
        <f t="shared" si="32"/>
        <v>0</v>
      </c>
      <c r="AN61" s="207">
        <f t="shared" si="32"/>
        <v>0</v>
      </c>
      <c r="AO61" s="70"/>
    </row>
    <row r="62" spans="1:41">
      <c r="X62" s="23"/>
      <c r="Y62" s="335"/>
      <c r="Z62" s="335"/>
      <c r="AA62" s="335"/>
      <c r="AB62" s="335"/>
      <c r="AC62" s="335"/>
      <c r="AD62" s="335"/>
      <c r="AE62" s="33"/>
      <c r="AF62" s="33"/>
      <c r="AG62" s="24"/>
      <c r="AH62" s="3"/>
      <c r="AI62" s="71"/>
      <c r="AJ62" s="70"/>
      <c r="AK62" s="70"/>
      <c r="AL62" s="70"/>
      <c r="AM62" s="70"/>
      <c r="AN62" s="70"/>
      <c r="AO62" s="70"/>
    </row>
    <row r="63" spans="1:41">
      <c r="A63" s="336" t="s">
        <v>45</v>
      </c>
      <c r="B63" s="336"/>
      <c r="C63" s="336"/>
      <c r="D63" s="336"/>
      <c r="E63" s="336"/>
      <c r="F63" s="336"/>
      <c r="G63" s="336"/>
      <c r="H63" s="336"/>
      <c r="I63" s="336"/>
      <c r="J63" s="336"/>
      <c r="K63" s="336"/>
      <c r="L63" s="336"/>
      <c r="M63" s="336"/>
      <c r="N63" s="336"/>
      <c r="O63" s="336"/>
      <c r="P63" s="336"/>
      <c r="Q63" s="336"/>
      <c r="R63" s="336"/>
      <c r="X63" s="23"/>
      <c r="Y63" s="1" t="s">
        <v>83</v>
      </c>
      <c r="Z63" s="1"/>
      <c r="AA63" s="1"/>
      <c r="AB63" s="1"/>
      <c r="AC63" s="1"/>
      <c r="AD63" s="1"/>
      <c r="AE63" s="3" t="s">
        <v>26</v>
      </c>
      <c r="AF63" s="3"/>
      <c r="AG63" s="24"/>
      <c r="AH63" s="3"/>
      <c r="AI63" s="76"/>
      <c r="AJ63" s="77"/>
      <c r="AK63" s="77"/>
      <c r="AL63" s="77"/>
      <c r="AM63" s="77"/>
      <c r="AN63" s="77"/>
      <c r="AO63" s="77"/>
    </row>
    <row r="64" spans="1:41">
      <c r="A64" s="329" t="s">
        <v>67</v>
      </c>
      <c r="B64" s="329"/>
      <c r="C64" s="329"/>
      <c r="D64" s="329"/>
      <c r="E64" s="329"/>
      <c r="F64" s="329"/>
      <c r="G64" s="329"/>
      <c r="H64" s="329"/>
      <c r="I64" s="329"/>
      <c r="J64" s="329"/>
      <c r="K64" s="329"/>
      <c r="L64" s="329"/>
      <c r="M64" s="329"/>
      <c r="N64" s="329"/>
      <c r="O64" s="329"/>
      <c r="P64" s="329"/>
      <c r="Q64" s="329"/>
      <c r="R64" s="329"/>
      <c r="X64" s="23"/>
      <c r="Y64" s="3"/>
      <c r="Z64" s="3"/>
      <c r="AA64" s="3"/>
      <c r="AB64" s="3"/>
      <c r="AC64" s="3"/>
      <c r="AD64" s="3"/>
      <c r="AE64" s="3"/>
      <c r="AF64" s="3"/>
      <c r="AG64" s="24"/>
    </row>
    <row r="65" spans="1:33" ht="13.5" thickBot="1">
      <c r="A65" s="29"/>
      <c r="B65" s="2" t="s">
        <v>71</v>
      </c>
      <c r="E65" s="108"/>
      <c r="F65" s="153" t="s">
        <v>224</v>
      </c>
      <c r="G65" s="108"/>
      <c r="H65" s="108"/>
      <c r="I65" s="108"/>
      <c r="J65" s="108"/>
      <c r="T65" s="3"/>
      <c r="U65" s="3"/>
      <c r="V65" s="3"/>
      <c r="W65" s="3"/>
      <c r="X65" s="26"/>
      <c r="Y65" s="27"/>
      <c r="Z65" s="27"/>
      <c r="AA65" s="27"/>
      <c r="AB65" s="27"/>
      <c r="AC65" s="27"/>
      <c r="AD65" s="27"/>
      <c r="AE65" s="27"/>
      <c r="AF65" s="27"/>
      <c r="AG65" s="28"/>
    </row>
    <row r="66" spans="1:33" ht="13.5" thickTop="1">
      <c r="X66" s="3"/>
      <c r="Y66" s="3"/>
      <c r="Z66" s="3"/>
      <c r="AA66" s="3"/>
      <c r="AB66" s="3"/>
      <c r="AC66" s="3"/>
      <c r="AD66" s="3"/>
      <c r="AE66" s="3"/>
      <c r="AF66" s="3"/>
      <c r="AG66" s="3"/>
    </row>
  </sheetData>
  <sheetProtection sheet="1" selectLockedCells="1"/>
  <protectedRanges>
    <protectedRange sqref="Y4 Y7 AD4 AB10 AE10 C6:C12 AD7:AF7 AH14 C18:C24 C30:C36 C42:C48 C54:C57 C60" name="Range1"/>
    <protectedRange sqref="AE27 AB13 AG13" name="Range1_2"/>
  </protectedRanges>
  <mergeCells count="89">
    <mergeCell ref="Y12:AB12"/>
    <mergeCell ref="AD12:AF12"/>
    <mergeCell ref="Y15:AA15"/>
    <mergeCell ref="AD15:AE15"/>
    <mergeCell ref="Y14:AA14"/>
    <mergeCell ref="AD14:AE14"/>
    <mergeCell ref="Y13:AA13"/>
    <mergeCell ref="AD13:AE13"/>
    <mergeCell ref="AJ2:AL2"/>
    <mergeCell ref="Y3:AB3"/>
    <mergeCell ref="AD3:AF3"/>
    <mergeCell ref="Y4:AB4"/>
    <mergeCell ref="AD4:AF4"/>
    <mergeCell ref="AE10:AF10"/>
    <mergeCell ref="AK4:AN4"/>
    <mergeCell ref="A4:B4"/>
    <mergeCell ref="C4:H4"/>
    <mergeCell ref="I4:J4"/>
    <mergeCell ref="K4:R4"/>
    <mergeCell ref="T4:V4"/>
    <mergeCell ref="Q5:R5"/>
    <mergeCell ref="Y6:AB6"/>
    <mergeCell ref="Y7:AB7"/>
    <mergeCell ref="Y9:Z9"/>
    <mergeCell ref="AB9:AC9"/>
    <mergeCell ref="AE9:AF9"/>
    <mergeCell ref="Y10:Z10"/>
    <mergeCell ref="AB10:AC10"/>
    <mergeCell ref="A16:B16"/>
    <mergeCell ref="C16:H16"/>
    <mergeCell ref="I16:J16"/>
    <mergeCell ref="K16:R16"/>
    <mergeCell ref="T16:V16"/>
    <mergeCell ref="Z26:AC26"/>
    <mergeCell ref="AK16:AN16"/>
    <mergeCell ref="Q17:R17"/>
    <mergeCell ref="Y17:AA17"/>
    <mergeCell ref="AD17:AE17"/>
    <mergeCell ref="Z22:AC22"/>
    <mergeCell ref="Z23:AC23"/>
    <mergeCell ref="Z24:AC24"/>
    <mergeCell ref="Z25:AC25"/>
    <mergeCell ref="Z21:AC21"/>
    <mergeCell ref="Y19:AF19"/>
    <mergeCell ref="Y16:AA16"/>
    <mergeCell ref="AD16:AE16"/>
    <mergeCell ref="Z27:AC27"/>
    <mergeCell ref="A28:B28"/>
    <mergeCell ref="C28:H28"/>
    <mergeCell ref="I28:J28"/>
    <mergeCell ref="K28:R28"/>
    <mergeCell ref="T28:V28"/>
    <mergeCell ref="Z28:AC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T40:V40"/>
    <mergeCell ref="Z40:AC40"/>
    <mergeCell ref="AK40:AN40"/>
    <mergeCell ref="Q41:R41"/>
    <mergeCell ref="Z41:AC41"/>
    <mergeCell ref="Z42:AC42"/>
    <mergeCell ref="Z44:AC44"/>
    <mergeCell ref="Z47:AC47"/>
    <mergeCell ref="Z48:AC48"/>
    <mergeCell ref="Z49:AC49"/>
    <mergeCell ref="Z50:AC50"/>
    <mergeCell ref="Z51:AA51"/>
    <mergeCell ref="A64:R64"/>
    <mergeCell ref="AK52:AN52"/>
    <mergeCell ref="Y58:AF59"/>
    <mergeCell ref="Y62:AD62"/>
    <mergeCell ref="A63:R63"/>
    <mergeCell ref="C58:M59"/>
    <mergeCell ref="N58:N59"/>
  </mergeCells>
  <conditionalFormatting sqref="B18:B24 B30:B36 B6:B12 B42:B48">
    <cfRule type="cellIs" dxfId="269" priority="53" stopIfTrue="1" operator="equal">
      <formula>0</formula>
    </cfRule>
  </conditionalFormatting>
  <conditionalFormatting sqref="C13:H13 C25:H25 C37:H37 C49:H49 L25:Q25 L37:Q37 L49:Q49 J13 L13:Q13">
    <cfRule type="cellIs" dxfId="268" priority="52" stopIfTrue="1" operator="equal">
      <formula>0</formula>
    </cfRule>
  </conditionalFormatting>
  <conditionalFormatting sqref="J25">
    <cfRule type="cellIs" dxfId="267" priority="45" stopIfTrue="1" operator="equal">
      <formula>0</formula>
    </cfRule>
  </conditionalFormatting>
  <conditionalFormatting sqref="J37">
    <cfRule type="cellIs" dxfId="266" priority="44" stopIfTrue="1" operator="equal">
      <formula>0</formula>
    </cfRule>
  </conditionalFormatting>
  <conditionalFormatting sqref="J49">
    <cfRule type="cellIs" dxfId="265" priority="43" stopIfTrue="1" operator="equal">
      <formula>0</formula>
    </cfRule>
  </conditionalFormatting>
  <conditionalFormatting sqref="K25 K37 K49 K13">
    <cfRule type="cellIs" dxfId="264" priority="41" stopIfTrue="1" operator="equal">
      <formula>0</formula>
    </cfRule>
  </conditionalFormatting>
  <conditionalFormatting sqref="I13">
    <cfRule type="cellIs" dxfId="263" priority="40" stopIfTrue="1" operator="equal">
      <formula>0</formula>
    </cfRule>
  </conditionalFormatting>
  <conditionalFormatting sqref="I25">
    <cfRule type="cellIs" dxfId="262" priority="39" stopIfTrue="1" operator="equal">
      <formula>0</formula>
    </cfRule>
  </conditionalFormatting>
  <conditionalFormatting sqref="I49">
    <cfRule type="cellIs" dxfId="261" priority="37" stopIfTrue="1" operator="equal">
      <formula>0</formula>
    </cfRule>
  </conditionalFormatting>
  <conditionalFormatting sqref="T13:V13">
    <cfRule type="cellIs" dxfId="260" priority="35" stopIfTrue="1" operator="equal">
      <formula>0</formula>
    </cfRule>
  </conditionalFormatting>
  <conditionalFormatting sqref="T25:V25">
    <cfRule type="cellIs" dxfId="259" priority="34" stopIfTrue="1" operator="equal">
      <formula>0</formula>
    </cfRule>
  </conditionalFormatting>
  <conditionalFormatting sqref="T37:V37">
    <cfRule type="cellIs" dxfId="258" priority="33" stopIfTrue="1" operator="equal">
      <formula>0</formula>
    </cfRule>
  </conditionalFormatting>
  <conditionalFormatting sqref="T49:V49">
    <cfRule type="cellIs" dxfId="257" priority="32" stopIfTrue="1" operator="equal">
      <formula>0</formula>
    </cfRule>
  </conditionalFormatting>
  <conditionalFormatting sqref="I37">
    <cfRule type="cellIs" dxfId="256" priority="23" stopIfTrue="1" operator="equal">
      <formula>0</formula>
    </cfRule>
  </conditionalFormatting>
  <conditionalFormatting sqref="AB17">
    <cfRule type="cellIs" dxfId="255" priority="11" stopIfTrue="1" operator="lessThan">
      <formula>0</formula>
    </cfRule>
  </conditionalFormatting>
  <conditionalFormatting sqref="AE21:AF25 AE49:AF49 AE28:AF35 AF26 AE46:AF47 AE38:AF42 AE44:AF44">
    <cfRule type="cellIs" dxfId="254" priority="10" stopIfTrue="1" operator="equal">
      <formula>0</formula>
    </cfRule>
  </conditionalFormatting>
  <conditionalFormatting sqref="AE48:AF48">
    <cfRule type="cellIs" dxfId="253" priority="9" stopIfTrue="1" operator="equal">
      <formula>0</formula>
    </cfRule>
  </conditionalFormatting>
  <conditionalFormatting sqref="AE51:AF51">
    <cfRule type="cellIs" dxfId="252" priority="8" stopIfTrue="1" operator="equal">
      <formula>0</formula>
    </cfRule>
  </conditionalFormatting>
  <conditionalFormatting sqref="AE46:AF46">
    <cfRule type="expression" dxfId="251" priority="7" stopIfTrue="1">
      <formula>$AE$46:$AF$46=0</formula>
    </cfRule>
  </conditionalFormatting>
  <conditionalFormatting sqref="AE36:AF36">
    <cfRule type="cellIs" dxfId="250" priority="6" stopIfTrue="1" operator="equal">
      <formula>0</formula>
    </cfRule>
  </conditionalFormatting>
  <conditionalFormatting sqref="AE36:AF36">
    <cfRule type="expression" dxfId="249" priority="5" stopIfTrue="1">
      <formula>$AE$46:$AF$46=0</formula>
    </cfRule>
  </conditionalFormatting>
  <conditionalFormatting sqref="AE50:AF50">
    <cfRule type="cellIs" dxfId="248" priority="4" stopIfTrue="1" operator="equal">
      <formula>0</formula>
    </cfRule>
  </conditionalFormatting>
  <conditionalFormatting sqref="AE26">
    <cfRule type="cellIs" dxfId="247" priority="3" stopIfTrue="1" operator="equal">
      <formula>0</formula>
    </cfRule>
  </conditionalFormatting>
  <conditionalFormatting sqref="AE45:AF45">
    <cfRule type="cellIs" dxfId="246" priority="2" stopIfTrue="1" operator="equal">
      <formula>0</formula>
    </cfRule>
  </conditionalFormatting>
  <conditionalFormatting sqref="AE43:AF43">
    <cfRule type="cellIs" dxfId="245" priority="1" stopIfTrue="1" operator="equal">
      <formula>0</formula>
    </cfRule>
  </conditionalFormatting>
  <dataValidations count="7">
    <dataValidation allowBlank="1" showInputMessage="1" sqref="AB10" xr:uid="{FAE335B5-27CC-48A0-94E9-D2C30AEF51DA}"/>
    <dataValidation type="decimal" allowBlank="1" showInputMessage="1" showErrorMessage="1" sqref="AH14 AE27 AB13 AG13" xr:uid="{38CA391E-DA4E-4232-8FA2-F5111DE5A17C}">
      <formula1>0</formula1>
      <formula2>300</formula2>
    </dataValidation>
    <dataValidation type="decimal" allowBlank="1" showInputMessage="1" showErrorMessage="1" sqref="AD7" xr:uid="{9526A608-5D64-4085-B9CB-ADA4CD7E6131}">
      <formula1>0</formula1>
      <formula2>2</formula2>
    </dataValidation>
    <dataValidation type="decimal" allowBlank="1" showInputMessage="1" showErrorMessage="1" errorTitle="Invalid Data Type" error="Please enter a number between 0 and 24." sqref="C18:C24 C42:C48 C30:C36 C6:C12 C54:C57 C60" xr:uid="{7426BDDF-4184-4AE2-AFF0-857CC91C0EAF}">
      <formula1>0</formula1>
      <formula2>24</formula2>
    </dataValidation>
    <dataValidation type="date" allowBlank="1" showInputMessage="1" sqref="AE10" xr:uid="{CEFEA1E5-F359-42FA-9AA8-FE511B65B4EF}">
      <formula1>1</formula1>
      <formula2>73050</formula2>
    </dataValidation>
    <dataValidation type="list" allowBlank="1" showInputMessage="1" showErrorMessage="1" sqref="R54" xr:uid="{56936133-5877-4C48-9D5D-315FD0FF464E}">
      <formula1>$B$18:$B$24</formula1>
    </dataValidation>
    <dataValidation type="list" allowBlank="1" showInputMessage="1" showErrorMessage="1" sqref="R55:R61" xr:uid="{09696841-9540-46CB-8692-EE588BBABA90}">
      <formula1>$B$18:$B$25</formula1>
    </dataValidation>
  </dataValidations>
  <hyperlinks>
    <hyperlink ref="F65" r:id="rId1" display="http://web.uncg.edu/hrs/PolicyManuals/StaffManual/Section5/" xr:uid="{00000000-0004-0000-0800-000000000000}"/>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&amp;L&amp;"Arial,Italic"v. 1.3
r. 7/29/2019</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009A124-BD43-44AA-A689-A6B0189AD48F}">
          <x14:formula1>
            <xm:f>Validation!$B$18:$B$25</xm:f>
          </x14:formula1>
          <xm:sqref>R6:R12 R18:R24 R30:R36 R42:R48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William Christopher Wilson</cp:lastModifiedBy>
  <cp:lastPrinted>2017-11-10T13:12:18Z</cp:lastPrinted>
  <dcterms:created xsi:type="dcterms:W3CDTF">2008-03-11T17:28:54Z</dcterms:created>
  <dcterms:modified xsi:type="dcterms:W3CDTF">2019-08-06T15:45:28Z</dcterms:modified>
</cp:coreProperties>
</file>