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sdfarrel\Box\58401\58401 - HRS Department Shared All\58401 - HRIS\58401 HRIS - Timesheets\"/>
    </mc:Choice>
  </mc:AlternateContent>
  <xr:revisionPtr revIDLastSave="0" documentId="13_ncr:1_{D0B96EB8-4E37-45D2-9B16-E0215241C6C8}" xr6:coauthVersionLast="46" xr6:coauthVersionMax="46" xr10:uidLastSave="{00000000-0000-0000-0000-000000000000}"/>
  <bookViews>
    <workbookView xWindow="-105" yWindow="-16320" windowWidth="29040" windowHeight="15840" tabRatio="785" firstSheet="4" activeTab="5" xr2:uid="{00000000-000D-0000-FFFF-FFFF00000000}"/>
  </bookViews>
  <sheets>
    <sheet name="Validation" sheetId="4" state="hidden" r:id="rId1"/>
    <sheet name="Instructions" sheetId="2" r:id="rId2"/>
    <sheet name="Holidays" sheetId="17" r:id="rId3"/>
    <sheet name="Earn Codes" sheetId="6" r:id="rId4"/>
    <sheet name="Timesheet Setup" sheetId="27" r:id="rId5"/>
    <sheet name="January" sheetId="33" r:id="rId6"/>
    <sheet name="February" sheetId="36" r:id="rId7"/>
    <sheet name="March" sheetId="37" r:id="rId8"/>
    <sheet name="April" sheetId="38" r:id="rId9"/>
    <sheet name="May" sheetId="39" r:id="rId10"/>
    <sheet name="June" sheetId="40" r:id="rId11"/>
    <sheet name="July" sheetId="41" r:id="rId12"/>
    <sheet name="August" sheetId="42" r:id="rId13"/>
    <sheet name="September" sheetId="43" r:id="rId14"/>
    <sheet name="October" sheetId="44" r:id="rId15"/>
    <sheet name="November" sheetId="45" r:id="rId16"/>
    <sheet name="December" sheetId="46" r:id="rId17"/>
  </sheets>
  <definedNames>
    <definedName name="_xlnm.Print_Area" localSheetId="8">April!$A$3:$AH$70</definedName>
    <definedName name="_xlnm.Print_Area" localSheetId="12">August!$A$3:$AH$70</definedName>
    <definedName name="_xlnm.Print_Area" localSheetId="16">December!$A$3:$AH$70</definedName>
    <definedName name="_xlnm.Print_Area" localSheetId="6">February!$A$3:$AH$70</definedName>
    <definedName name="_xlnm.Print_Area" localSheetId="2">Holidays!$A$1:$F$35</definedName>
    <definedName name="_xlnm.Print_Area" localSheetId="1">Instructions!$A$1:$C$47</definedName>
    <definedName name="_xlnm.Print_Area" localSheetId="5">January!$A$3:$AH$70</definedName>
    <definedName name="_xlnm.Print_Area" localSheetId="11">July!$A$3:$AH$70</definedName>
    <definedName name="_xlnm.Print_Area" localSheetId="10">June!$A$3:$AH$70</definedName>
    <definedName name="_xlnm.Print_Area" localSheetId="7">March!$A$3:$AH$70</definedName>
    <definedName name="_xlnm.Print_Area" localSheetId="9">May!$A$3:$AH$70</definedName>
    <definedName name="_xlnm.Print_Area" localSheetId="15">November!$A$3:$AH$70</definedName>
    <definedName name="_xlnm.Print_Area" localSheetId="14">October!$A$3:$AH$70</definedName>
    <definedName name="_xlnm.Print_Area" localSheetId="13">September!$A$3:$AH$70</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January!$61:$66</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91029"/>
  <customWorkbookViews>
    <customWorkbookView name="UNCG - Personal View" guid="{16E8EE08-31BD-4376-AC27-20741A6BF30E}" mergeInterval="0" personalView="1" maximized="1" xWindow="1" yWindow="1" windowWidth="1024" windowHeight="4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4" i="46" l="1"/>
  <c r="AG13" i="46"/>
  <c r="AG12" i="46"/>
  <c r="AG14" i="45"/>
  <c r="AG13" i="45"/>
  <c r="AG12" i="45"/>
  <c r="AG14" i="44"/>
  <c r="AG13" i="44"/>
  <c r="AG12" i="44"/>
  <c r="AG14" i="43"/>
  <c r="AG13" i="43"/>
  <c r="AG12" i="43"/>
  <c r="AG14" i="42"/>
  <c r="AG13" i="42"/>
  <c r="AG12" i="42"/>
  <c r="AG14" i="41"/>
  <c r="AG13" i="41"/>
  <c r="AG12" i="41"/>
  <c r="AG14" i="40"/>
  <c r="AG13" i="40"/>
  <c r="AG12" i="40"/>
  <c r="AG14" i="39"/>
  <c r="AG13" i="39"/>
  <c r="AG12" i="39"/>
  <c r="AG14" i="38"/>
  <c r="AG13" i="38"/>
  <c r="AG12" i="38"/>
  <c r="AG14" i="37"/>
  <c r="AG13" i="37"/>
  <c r="AG12" i="37"/>
  <c r="AO60" i="46" l="1"/>
  <c r="AM60" i="46"/>
  <c r="AL60" i="46"/>
  <c r="AO59" i="46"/>
  <c r="AM59" i="46"/>
  <c r="AL59" i="46"/>
  <c r="AO58" i="46"/>
  <c r="AM58" i="46"/>
  <c r="AL58" i="46"/>
  <c r="AO57" i="46"/>
  <c r="AM57" i="46"/>
  <c r="AL57" i="46"/>
  <c r="AO56" i="46"/>
  <c r="AM56" i="46"/>
  <c r="AL56" i="46"/>
  <c r="AO55" i="46"/>
  <c r="AM55" i="46"/>
  <c r="AL55" i="46"/>
  <c r="AO54" i="46"/>
  <c r="AM54" i="46"/>
  <c r="AL54" i="46"/>
  <c r="AF51" i="46"/>
  <c r="AG51" i="46" s="1"/>
  <c r="AO49" i="46"/>
  <c r="AO48" i="46"/>
  <c r="AM48" i="46"/>
  <c r="AL48" i="46"/>
  <c r="AO47" i="46"/>
  <c r="AM47" i="46"/>
  <c r="AL47" i="46"/>
  <c r="AF47" i="46"/>
  <c r="AG47" i="46" s="1"/>
  <c r="AO46" i="46"/>
  <c r="AM46" i="46"/>
  <c r="AL46" i="46"/>
  <c r="AF46" i="46"/>
  <c r="AG46" i="46" s="1"/>
  <c r="AO45" i="46"/>
  <c r="AM45" i="46"/>
  <c r="AL45" i="46"/>
  <c r="AO44" i="46"/>
  <c r="AM44" i="46"/>
  <c r="AL44" i="46"/>
  <c r="AF44" i="46"/>
  <c r="AG44" i="46" s="1"/>
  <c r="AO43" i="46"/>
  <c r="AM43" i="46"/>
  <c r="AL43" i="46"/>
  <c r="AO42" i="46"/>
  <c r="AM42" i="46"/>
  <c r="AM49" i="46" s="1"/>
  <c r="AL42" i="46"/>
  <c r="AL49" i="46" s="1"/>
  <c r="AF41" i="46"/>
  <c r="AG41" i="46" s="1"/>
  <c r="AF40" i="46"/>
  <c r="AG40" i="46" s="1"/>
  <c r="AO37" i="46"/>
  <c r="AF37" i="46"/>
  <c r="AG37" i="46" s="1"/>
  <c r="AO36" i="46"/>
  <c r="AM36" i="46"/>
  <c r="AL36" i="46"/>
  <c r="AO35" i="46"/>
  <c r="AM35" i="46"/>
  <c r="AL35" i="46"/>
  <c r="AO34" i="46"/>
  <c r="AM34" i="46"/>
  <c r="AL34" i="46"/>
  <c r="AL37" i="46" s="1"/>
  <c r="AF34" i="46"/>
  <c r="AG34" i="46" s="1"/>
  <c r="AO33" i="46"/>
  <c r="AM33" i="46"/>
  <c r="AL33" i="46"/>
  <c r="AF33" i="46"/>
  <c r="AG33" i="46" s="1"/>
  <c r="AO32" i="46"/>
  <c r="AM32" i="46"/>
  <c r="AL32" i="46"/>
  <c r="AF32" i="46"/>
  <c r="AG32" i="46" s="1"/>
  <c r="AO31" i="46"/>
  <c r="AM31" i="46"/>
  <c r="AL31" i="46"/>
  <c r="AF31" i="46"/>
  <c r="AG31" i="46" s="1"/>
  <c r="AO30" i="46"/>
  <c r="AM30" i="46"/>
  <c r="AM37" i="46" s="1"/>
  <c r="AL30" i="46"/>
  <c r="AM25" i="46"/>
  <c r="AO24" i="46"/>
  <c r="AM24" i="46"/>
  <c r="AL24" i="46"/>
  <c r="AF24" i="46"/>
  <c r="AG24" i="46" s="1"/>
  <c r="AO23" i="46"/>
  <c r="AM23" i="46"/>
  <c r="AL23" i="46"/>
  <c r="AF23" i="46"/>
  <c r="AG23" i="46" s="1"/>
  <c r="AO22" i="46"/>
  <c r="AM22" i="46"/>
  <c r="AL22" i="46"/>
  <c r="AF22" i="46"/>
  <c r="AO21" i="46"/>
  <c r="AM21" i="46"/>
  <c r="AL21" i="46"/>
  <c r="AO20" i="46"/>
  <c r="AM20" i="46"/>
  <c r="AL20" i="46"/>
  <c r="AO19" i="46"/>
  <c r="AM19" i="46"/>
  <c r="AL19" i="46"/>
  <c r="AL25" i="46" s="1"/>
  <c r="AO18" i="46"/>
  <c r="AO25" i="46" s="1"/>
  <c r="AM18" i="46"/>
  <c r="AL18" i="46"/>
  <c r="AL13" i="46"/>
  <c r="AO12" i="46"/>
  <c r="AM12" i="46"/>
  <c r="AL12" i="46"/>
  <c r="AO11" i="46"/>
  <c r="AM11" i="46"/>
  <c r="AL11" i="46"/>
  <c r="AO10" i="46"/>
  <c r="AM10" i="46"/>
  <c r="AL10" i="46"/>
  <c r="AO9" i="46"/>
  <c r="AM9" i="46"/>
  <c r="AL9" i="46"/>
  <c r="AO8" i="46"/>
  <c r="AM8" i="46"/>
  <c r="AL8" i="46"/>
  <c r="AF8" i="46"/>
  <c r="AC8" i="46"/>
  <c r="B6" i="46" s="1"/>
  <c r="AO7" i="46"/>
  <c r="AM7" i="46"/>
  <c r="AL7" i="46"/>
  <c r="AO6" i="46"/>
  <c r="AO13" i="46" s="1"/>
  <c r="AM6" i="46"/>
  <c r="AM13" i="46" s="1"/>
  <c r="AL6" i="46"/>
  <c r="AG6" i="46"/>
  <c r="AF30" i="46" s="1"/>
  <c r="AG30" i="46" s="1"/>
  <c r="AF6" i="46"/>
  <c r="AE6" i="46"/>
  <c r="Z6" i="46"/>
  <c r="AE4" i="46"/>
  <c r="Z4" i="46"/>
  <c r="AO60" i="45"/>
  <c r="AM60" i="45"/>
  <c r="AL60" i="45"/>
  <c r="AO59" i="45"/>
  <c r="AM59" i="45"/>
  <c r="AL59" i="45"/>
  <c r="AO58" i="45"/>
  <c r="AM58" i="45"/>
  <c r="AL58" i="45"/>
  <c r="AO57" i="45"/>
  <c r="AM57" i="45"/>
  <c r="AL57" i="45"/>
  <c r="AO56" i="45"/>
  <c r="AM56" i="45"/>
  <c r="AL56" i="45"/>
  <c r="AO55" i="45"/>
  <c r="AM55" i="45"/>
  <c r="AL55" i="45"/>
  <c r="AO54" i="45"/>
  <c r="AM54" i="45"/>
  <c r="AL54" i="45"/>
  <c r="AF51" i="45"/>
  <c r="AG51" i="45" s="1"/>
  <c r="AO49" i="45"/>
  <c r="AO48" i="45"/>
  <c r="AM48" i="45"/>
  <c r="AL48" i="45"/>
  <c r="AO47" i="45"/>
  <c r="AM47" i="45"/>
  <c r="AL47" i="45"/>
  <c r="AF47" i="45"/>
  <c r="AG47" i="45" s="1"/>
  <c r="AO46" i="45"/>
  <c r="AM46" i="45"/>
  <c r="AL46" i="45"/>
  <c r="AF46" i="45"/>
  <c r="AG46" i="45" s="1"/>
  <c r="AO45" i="45"/>
  <c r="AM45" i="45"/>
  <c r="AL45" i="45"/>
  <c r="AO44" i="45"/>
  <c r="AM44" i="45"/>
  <c r="AL44" i="45"/>
  <c r="AF44" i="45"/>
  <c r="AG44" i="45" s="1"/>
  <c r="AO43" i="45"/>
  <c r="AM43" i="45"/>
  <c r="AL43" i="45"/>
  <c r="AO42" i="45"/>
  <c r="AM42" i="45"/>
  <c r="AM49" i="45" s="1"/>
  <c r="AL42" i="45"/>
  <c r="AL49" i="45" s="1"/>
  <c r="AF41" i="45"/>
  <c r="AG41" i="45" s="1"/>
  <c r="AF40" i="45"/>
  <c r="AG40" i="45" s="1"/>
  <c r="AO37" i="45"/>
  <c r="AF37" i="45"/>
  <c r="AG37" i="45" s="1"/>
  <c r="AO36" i="45"/>
  <c r="AM36" i="45"/>
  <c r="AL36" i="45"/>
  <c r="AO35" i="45"/>
  <c r="AM35" i="45"/>
  <c r="AL35" i="45"/>
  <c r="AO34" i="45"/>
  <c r="AM34" i="45"/>
  <c r="AL34" i="45"/>
  <c r="AL37" i="45" s="1"/>
  <c r="AF34" i="45"/>
  <c r="AG34" i="45" s="1"/>
  <c r="AO33" i="45"/>
  <c r="AM33" i="45"/>
  <c r="AL33" i="45"/>
  <c r="AG33" i="45"/>
  <c r="AF33" i="45"/>
  <c r="AO32" i="45"/>
  <c r="AM32" i="45"/>
  <c r="AL32" i="45"/>
  <c r="AF32" i="45"/>
  <c r="AG32" i="45" s="1"/>
  <c r="AO31" i="45"/>
  <c r="AM31" i="45"/>
  <c r="AL31" i="45"/>
  <c r="AF31" i="45"/>
  <c r="AG31" i="45" s="1"/>
  <c r="AO30" i="45"/>
  <c r="AM30" i="45"/>
  <c r="AM37" i="45" s="1"/>
  <c r="AL30" i="45"/>
  <c r="AM25" i="45"/>
  <c r="AO24" i="45"/>
  <c r="AM24" i="45"/>
  <c r="AL24" i="45"/>
  <c r="AF24" i="45"/>
  <c r="AG24" i="45" s="1"/>
  <c r="AO23" i="45"/>
  <c r="AM23" i="45"/>
  <c r="AL23" i="45"/>
  <c r="AG23" i="45"/>
  <c r="AF23" i="45"/>
  <c r="AO22" i="45"/>
  <c r="AM22" i="45"/>
  <c r="AL22" i="45"/>
  <c r="AF22" i="45"/>
  <c r="AO21" i="45"/>
  <c r="AM21" i="45"/>
  <c r="AL21" i="45"/>
  <c r="AO20" i="45"/>
  <c r="AM20" i="45"/>
  <c r="AL20" i="45"/>
  <c r="AO19" i="45"/>
  <c r="AM19" i="45"/>
  <c r="AL19" i="45"/>
  <c r="AL25" i="45" s="1"/>
  <c r="AO18" i="45"/>
  <c r="AO25" i="45" s="1"/>
  <c r="AM18" i="45"/>
  <c r="AL18" i="45"/>
  <c r="AL13" i="45"/>
  <c r="AO12" i="45"/>
  <c r="AM12" i="45"/>
  <c r="AL12" i="45"/>
  <c r="AO11" i="45"/>
  <c r="AM11" i="45"/>
  <c r="AL11" i="45"/>
  <c r="AO10" i="45"/>
  <c r="AM10" i="45"/>
  <c r="AL10" i="45"/>
  <c r="AO9" i="45"/>
  <c r="AM9" i="45"/>
  <c r="AL9" i="45"/>
  <c r="AO8" i="45"/>
  <c r="AM8" i="45"/>
  <c r="AL8" i="45"/>
  <c r="AF8" i="45"/>
  <c r="AC8" i="45"/>
  <c r="B6" i="45" s="1"/>
  <c r="AO7" i="45"/>
  <c r="AM7" i="45"/>
  <c r="AL7" i="45"/>
  <c r="AO6" i="45"/>
  <c r="AO13" i="45" s="1"/>
  <c r="AM6" i="45"/>
  <c r="AM13" i="45" s="1"/>
  <c r="AL6" i="45"/>
  <c r="AG6" i="45"/>
  <c r="AF30" i="45" s="1"/>
  <c r="AG30" i="45" s="1"/>
  <c r="AF6" i="45"/>
  <c r="AE6" i="45"/>
  <c r="Z6" i="45"/>
  <c r="AE4" i="45"/>
  <c r="Z4" i="45"/>
  <c r="AO60" i="44"/>
  <c r="AM60" i="44"/>
  <c r="AL60" i="44"/>
  <c r="AO59" i="44"/>
  <c r="AM59" i="44"/>
  <c r="AL59" i="44"/>
  <c r="AO58" i="44"/>
  <c r="AM58" i="44"/>
  <c r="AL58" i="44"/>
  <c r="AO57" i="44"/>
  <c r="AM57" i="44"/>
  <c r="AL57" i="44"/>
  <c r="AO56" i="44"/>
  <c r="AM56" i="44"/>
  <c r="AL56" i="44"/>
  <c r="AO55" i="44"/>
  <c r="AM55" i="44"/>
  <c r="AL55" i="44"/>
  <c r="AO54" i="44"/>
  <c r="AO61" i="44" s="1"/>
  <c r="AM54" i="44"/>
  <c r="AM61" i="44" s="1"/>
  <c r="AL54" i="44"/>
  <c r="AL61" i="44" s="1"/>
  <c r="AF51" i="44"/>
  <c r="AG51" i="44" s="1"/>
  <c r="AO49" i="44"/>
  <c r="AO48" i="44"/>
  <c r="AM48" i="44"/>
  <c r="AL48" i="44"/>
  <c r="AO47" i="44"/>
  <c r="AM47" i="44"/>
  <c r="AL47" i="44"/>
  <c r="AF47" i="44"/>
  <c r="AG47" i="44" s="1"/>
  <c r="AO46" i="44"/>
  <c r="AM46" i="44"/>
  <c r="AL46" i="44"/>
  <c r="AF46" i="44"/>
  <c r="AG46" i="44" s="1"/>
  <c r="AO45" i="44"/>
  <c r="AM45" i="44"/>
  <c r="AL45" i="44"/>
  <c r="AO44" i="44"/>
  <c r="AM44" i="44"/>
  <c r="AL44" i="44"/>
  <c r="AF44" i="44"/>
  <c r="AG44" i="44" s="1"/>
  <c r="AO43" i="44"/>
  <c r="AM43" i="44"/>
  <c r="AL43" i="44"/>
  <c r="AO42" i="44"/>
  <c r="AM42" i="44"/>
  <c r="AM49" i="44" s="1"/>
  <c r="AL42" i="44"/>
  <c r="AL49" i="44" s="1"/>
  <c r="AF41" i="44"/>
  <c r="AG41" i="44" s="1"/>
  <c r="AF40" i="44"/>
  <c r="AG40" i="44" s="1"/>
  <c r="AO37" i="44"/>
  <c r="AF37" i="44"/>
  <c r="AG37" i="44" s="1"/>
  <c r="AO36" i="44"/>
  <c r="AM36" i="44"/>
  <c r="AL36" i="44"/>
  <c r="AO35" i="44"/>
  <c r="AM35" i="44"/>
  <c r="AL35" i="44"/>
  <c r="AO34" i="44"/>
  <c r="AM34" i="44"/>
  <c r="AL34" i="44"/>
  <c r="AL37" i="44" s="1"/>
  <c r="AF34" i="44"/>
  <c r="AG34" i="44" s="1"/>
  <c r="AO33" i="44"/>
  <c r="AM33" i="44"/>
  <c r="AL33" i="44"/>
  <c r="AG33" i="44"/>
  <c r="AF33" i="44"/>
  <c r="AO32" i="44"/>
  <c r="AM32" i="44"/>
  <c r="AL32" i="44"/>
  <c r="AF32" i="44"/>
  <c r="AG32" i="44" s="1"/>
  <c r="AO31" i="44"/>
  <c r="AM31" i="44"/>
  <c r="AL31" i="44"/>
  <c r="AF31" i="44"/>
  <c r="AG31" i="44" s="1"/>
  <c r="AO30" i="44"/>
  <c r="AM30" i="44"/>
  <c r="AM37" i="44" s="1"/>
  <c r="AL30" i="44"/>
  <c r="AM25" i="44"/>
  <c r="AO24" i="44"/>
  <c r="AM24" i="44"/>
  <c r="AL24" i="44"/>
  <c r="AF24" i="44"/>
  <c r="AG24" i="44" s="1"/>
  <c r="AO23" i="44"/>
  <c r="AM23" i="44"/>
  <c r="AL23" i="44"/>
  <c r="AF23" i="44"/>
  <c r="AG23" i="44" s="1"/>
  <c r="AO22" i="44"/>
  <c r="AM22" i="44"/>
  <c r="AL22" i="44"/>
  <c r="AF22" i="44"/>
  <c r="AO21" i="44"/>
  <c r="AM21" i="44"/>
  <c r="AL21" i="44"/>
  <c r="AO20" i="44"/>
  <c r="AM20" i="44"/>
  <c r="AL20" i="44"/>
  <c r="AO19" i="44"/>
  <c r="AM19" i="44"/>
  <c r="AL19" i="44"/>
  <c r="AL25" i="44" s="1"/>
  <c r="AO18" i="44"/>
  <c r="AO25" i="44" s="1"/>
  <c r="AM18" i="44"/>
  <c r="AL18" i="44"/>
  <c r="AL13" i="44"/>
  <c r="AO12" i="44"/>
  <c r="AM12" i="44"/>
  <c r="AL12" i="44"/>
  <c r="AO11" i="44"/>
  <c r="AM11" i="44"/>
  <c r="AL11" i="44"/>
  <c r="AO10" i="44"/>
  <c r="AM10" i="44"/>
  <c r="AL10" i="44"/>
  <c r="AO9" i="44"/>
  <c r="AM9" i="44"/>
  <c r="AL9" i="44"/>
  <c r="AO8" i="44"/>
  <c r="AM8" i="44"/>
  <c r="AL8" i="44"/>
  <c r="AF8" i="44"/>
  <c r="AC8" i="44"/>
  <c r="B6" i="44" s="1"/>
  <c r="AO7" i="44"/>
  <c r="AM7" i="44"/>
  <c r="AL7" i="44"/>
  <c r="AO6" i="44"/>
  <c r="AO13" i="44" s="1"/>
  <c r="AM6" i="44"/>
  <c r="AM13" i="44" s="1"/>
  <c r="AL6" i="44"/>
  <c r="AG6" i="44"/>
  <c r="AF30" i="44" s="1"/>
  <c r="AG30" i="44" s="1"/>
  <c r="AF6" i="44"/>
  <c r="AE6" i="44"/>
  <c r="Z6" i="44"/>
  <c r="AE4" i="44"/>
  <c r="Z4" i="44"/>
  <c r="AO60" i="43"/>
  <c r="AM60" i="43"/>
  <c r="AL60" i="43"/>
  <c r="AO59" i="43"/>
  <c r="AM59" i="43"/>
  <c r="AL59" i="43"/>
  <c r="AO58" i="43"/>
  <c r="AM58" i="43"/>
  <c r="AL58" i="43"/>
  <c r="AO57" i="43"/>
  <c r="AM57" i="43"/>
  <c r="AL57" i="43"/>
  <c r="AO56" i="43"/>
  <c r="AM56" i="43"/>
  <c r="AL56" i="43"/>
  <c r="AO55" i="43"/>
  <c r="AM55" i="43"/>
  <c r="AL55" i="43"/>
  <c r="AO54" i="43"/>
  <c r="AM54" i="43"/>
  <c r="AL54" i="43"/>
  <c r="AF51" i="43"/>
  <c r="AG51" i="43" s="1"/>
  <c r="AO48" i="43"/>
  <c r="AM48" i="43"/>
  <c r="AL48" i="43"/>
  <c r="AO47" i="43"/>
  <c r="AM47" i="43"/>
  <c r="AL47" i="43"/>
  <c r="AF47" i="43"/>
  <c r="AG47" i="43" s="1"/>
  <c r="AO46" i="43"/>
  <c r="AM46" i="43"/>
  <c r="AL46" i="43"/>
  <c r="AF46" i="43"/>
  <c r="AG46" i="43" s="1"/>
  <c r="AO45" i="43"/>
  <c r="AM45" i="43"/>
  <c r="AL45" i="43"/>
  <c r="AO44" i="43"/>
  <c r="AM44" i="43"/>
  <c r="AL44" i="43"/>
  <c r="AF44" i="43"/>
  <c r="AG44" i="43" s="1"/>
  <c r="AO43" i="43"/>
  <c r="AM43" i="43"/>
  <c r="AL43" i="43"/>
  <c r="AO42" i="43"/>
  <c r="AO49" i="43" s="1"/>
  <c r="AM42" i="43"/>
  <c r="AM49" i="43" s="1"/>
  <c r="AL42" i="43"/>
  <c r="AL49" i="43" s="1"/>
  <c r="AF41" i="43"/>
  <c r="AG41" i="43" s="1"/>
  <c r="AF40" i="43"/>
  <c r="AG40" i="43" s="1"/>
  <c r="AF37" i="43"/>
  <c r="AG37" i="43" s="1"/>
  <c r="AO36" i="43"/>
  <c r="AM36" i="43"/>
  <c r="AL36" i="43"/>
  <c r="AO35" i="43"/>
  <c r="AM35" i="43"/>
  <c r="AL35" i="43"/>
  <c r="AO34" i="43"/>
  <c r="AM34" i="43"/>
  <c r="AL34" i="43"/>
  <c r="AF34" i="43"/>
  <c r="AG34" i="43" s="1"/>
  <c r="AO33" i="43"/>
  <c r="AM33" i="43"/>
  <c r="AL33" i="43"/>
  <c r="AF33" i="43"/>
  <c r="AG33" i="43" s="1"/>
  <c r="AO32" i="43"/>
  <c r="AM32" i="43"/>
  <c r="AL32" i="43"/>
  <c r="AO31" i="43"/>
  <c r="AM31" i="43"/>
  <c r="AL31" i="43"/>
  <c r="AO30" i="43"/>
  <c r="AO37" i="43" s="1"/>
  <c r="AM30" i="43"/>
  <c r="AM37" i="43" s="1"/>
  <c r="AL30" i="43"/>
  <c r="AL37" i="43" s="1"/>
  <c r="AL25" i="43"/>
  <c r="AO24" i="43"/>
  <c r="AM24" i="43"/>
  <c r="AL24" i="43"/>
  <c r="AF24" i="43"/>
  <c r="AG24" i="43" s="1"/>
  <c r="AO23" i="43"/>
  <c r="AM23" i="43"/>
  <c r="AL23" i="43"/>
  <c r="AF23" i="43"/>
  <c r="AG23" i="43" s="1"/>
  <c r="AO22" i="43"/>
  <c r="AM22" i="43"/>
  <c r="AL22" i="43"/>
  <c r="AF22" i="43"/>
  <c r="AO21" i="43"/>
  <c r="AM21" i="43"/>
  <c r="AL21" i="43"/>
  <c r="AO20" i="43"/>
  <c r="AM20" i="43"/>
  <c r="AM25" i="43" s="1"/>
  <c r="AL20" i="43"/>
  <c r="AO19" i="43"/>
  <c r="AM19" i="43"/>
  <c r="AL19" i="43"/>
  <c r="AO18" i="43"/>
  <c r="AO25" i="43" s="1"/>
  <c r="AM18" i="43"/>
  <c r="AL18" i="43"/>
  <c r="AL13" i="43"/>
  <c r="AO12" i="43"/>
  <c r="AM12" i="43"/>
  <c r="AL12" i="43"/>
  <c r="AO11" i="43"/>
  <c r="AM11" i="43"/>
  <c r="AL11" i="43"/>
  <c r="AO10" i="43"/>
  <c r="AM10" i="43"/>
  <c r="AL10" i="43"/>
  <c r="AO9" i="43"/>
  <c r="AM9" i="43"/>
  <c r="AL9" i="43"/>
  <c r="AO8" i="43"/>
  <c r="AM8" i="43"/>
  <c r="AL8" i="43"/>
  <c r="AF8" i="43"/>
  <c r="AC8" i="43"/>
  <c r="AO7" i="43"/>
  <c r="AM7" i="43"/>
  <c r="AL7" i="43"/>
  <c r="AO6" i="43"/>
  <c r="AO13" i="43" s="1"/>
  <c r="AM6" i="43"/>
  <c r="AM13" i="43" s="1"/>
  <c r="AL6" i="43"/>
  <c r="AG6" i="43"/>
  <c r="AF32" i="43" s="1"/>
  <c r="AG32" i="43" s="1"/>
  <c r="AF6" i="43"/>
  <c r="AE6" i="43"/>
  <c r="Z6" i="43"/>
  <c r="AE4" i="43"/>
  <c r="Z4" i="43"/>
  <c r="AO60" i="42"/>
  <c r="AM60" i="42"/>
  <c r="AL60" i="42"/>
  <c r="AO59" i="42"/>
  <c r="AM59" i="42"/>
  <c r="AL59" i="42"/>
  <c r="AO58" i="42"/>
  <c r="AM58" i="42"/>
  <c r="AL58" i="42"/>
  <c r="AO57" i="42"/>
  <c r="AM57" i="42"/>
  <c r="AL57" i="42"/>
  <c r="AO56" i="42"/>
  <c r="AM56" i="42"/>
  <c r="AL56" i="42"/>
  <c r="AO55" i="42"/>
  <c r="AM55" i="42"/>
  <c r="AL55" i="42"/>
  <c r="AO54" i="42"/>
  <c r="AM54" i="42"/>
  <c r="AL54" i="42"/>
  <c r="AF51" i="42"/>
  <c r="AG51" i="42" s="1"/>
  <c r="AO49" i="42"/>
  <c r="AO48" i="42"/>
  <c r="AM48" i="42"/>
  <c r="AL48" i="42"/>
  <c r="AO47" i="42"/>
  <c r="AM47" i="42"/>
  <c r="AL47" i="42"/>
  <c r="AF47" i="42"/>
  <c r="AG47" i="42" s="1"/>
  <c r="AO46" i="42"/>
  <c r="AM46" i="42"/>
  <c r="AL46" i="42"/>
  <c r="AF46" i="42"/>
  <c r="AG46" i="42" s="1"/>
  <c r="AO45" i="42"/>
  <c r="AM45" i="42"/>
  <c r="AL45" i="42"/>
  <c r="AL49" i="42" s="1"/>
  <c r="AO44" i="42"/>
  <c r="AM44" i="42"/>
  <c r="AL44" i="42"/>
  <c r="AF44" i="42"/>
  <c r="AG44" i="42" s="1"/>
  <c r="AO43" i="42"/>
  <c r="AM43" i="42"/>
  <c r="AL43" i="42"/>
  <c r="AO42" i="42"/>
  <c r="AM42" i="42"/>
  <c r="AM49" i="42" s="1"/>
  <c r="AL42" i="42"/>
  <c r="AF41" i="42"/>
  <c r="AG41" i="42" s="1"/>
  <c r="AF40" i="42"/>
  <c r="AG40" i="42" s="1"/>
  <c r="AO37" i="42"/>
  <c r="AF37" i="42"/>
  <c r="AG37" i="42" s="1"/>
  <c r="AO36" i="42"/>
  <c r="AM36" i="42"/>
  <c r="AL36" i="42"/>
  <c r="AO35" i="42"/>
  <c r="AM35" i="42"/>
  <c r="AL35" i="42"/>
  <c r="AO34" i="42"/>
  <c r="AM34" i="42"/>
  <c r="AL34" i="42"/>
  <c r="AL37" i="42" s="1"/>
  <c r="AF34" i="42"/>
  <c r="AG34" i="42" s="1"/>
  <c r="AO33" i="42"/>
  <c r="AM33" i="42"/>
  <c r="AL33" i="42"/>
  <c r="AF33" i="42"/>
  <c r="AG33" i="42" s="1"/>
  <c r="AO32" i="42"/>
  <c r="AM32" i="42"/>
  <c r="AL32" i="42"/>
  <c r="AF32" i="42"/>
  <c r="AG32" i="42" s="1"/>
  <c r="AO31" i="42"/>
  <c r="AM31" i="42"/>
  <c r="AL31" i="42"/>
  <c r="AF31" i="42"/>
  <c r="AG31" i="42" s="1"/>
  <c r="AO30" i="42"/>
  <c r="AM30" i="42"/>
  <c r="AM37" i="42" s="1"/>
  <c r="AL30" i="42"/>
  <c r="AM25" i="42"/>
  <c r="AO24" i="42"/>
  <c r="AM24" i="42"/>
  <c r="AL24" i="42"/>
  <c r="AF24" i="42"/>
  <c r="AG24" i="42" s="1"/>
  <c r="AO23" i="42"/>
  <c r="AM23" i="42"/>
  <c r="AL23" i="42"/>
  <c r="AF23" i="42"/>
  <c r="AG23" i="42" s="1"/>
  <c r="AO22" i="42"/>
  <c r="AM22" i="42"/>
  <c r="AL22" i="42"/>
  <c r="AF22" i="42"/>
  <c r="AO21" i="42"/>
  <c r="AM21" i="42"/>
  <c r="AL21" i="42"/>
  <c r="AO20" i="42"/>
  <c r="AM20" i="42"/>
  <c r="AL20" i="42"/>
  <c r="AO19" i="42"/>
  <c r="AM19" i="42"/>
  <c r="AL19" i="42"/>
  <c r="AL25" i="42" s="1"/>
  <c r="AO18" i="42"/>
  <c r="AO25" i="42" s="1"/>
  <c r="AM18" i="42"/>
  <c r="AL18" i="42"/>
  <c r="AM13" i="42"/>
  <c r="AL13" i="42"/>
  <c r="AO12" i="42"/>
  <c r="AM12" i="42"/>
  <c r="AL12" i="42"/>
  <c r="AO11" i="42"/>
  <c r="AM11" i="42"/>
  <c r="AL11" i="42"/>
  <c r="AO10" i="42"/>
  <c r="AM10" i="42"/>
  <c r="AL10" i="42"/>
  <c r="AO9" i="42"/>
  <c r="AM9" i="42"/>
  <c r="AL9" i="42"/>
  <c r="AO8" i="42"/>
  <c r="AM8" i="42"/>
  <c r="AL8" i="42"/>
  <c r="AF8" i="42"/>
  <c r="AC8" i="42"/>
  <c r="B6" i="42" s="1"/>
  <c r="AO7" i="42"/>
  <c r="AM7" i="42"/>
  <c r="AL7" i="42"/>
  <c r="AO6" i="42"/>
  <c r="AO13" i="42" s="1"/>
  <c r="AM6" i="42"/>
  <c r="AL6" i="42"/>
  <c r="AG6" i="42"/>
  <c r="AF30" i="42" s="1"/>
  <c r="AG30" i="42" s="1"/>
  <c r="AF6" i="42"/>
  <c r="AE6" i="42"/>
  <c r="Z6" i="42"/>
  <c r="AE4" i="42"/>
  <c r="Z4" i="42"/>
  <c r="AO60" i="41"/>
  <c r="AM60" i="41"/>
  <c r="AL60" i="41"/>
  <c r="AO59" i="41"/>
  <c r="AM59" i="41"/>
  <c r="AL59" i="41"/>
  <c r="AO58" i="41"/>
  <c r="AM58" i="41"/>
  <c r="AL58" i="41"/>
  <c r="AO57" i="41"/>
  <c r="AM57" i="41"/>
  <c r="AM61" i="41" s="1"/>
  <c r="AL57" i="41"/>
  <c r="AO56" i="41"/>
  <c r="AM56" i="41"/>
  <c r="AL56" i="41"/>
  <c r="AO55" i="41"/>
  <c r="AM55" i="41"/>
  <c r="AL55" i="41"/>
  <c r="AO54" i="41"/>
  <c r="AO61" i="41" s="1"/>
  <c r="AM54" i="41"/>
  <c r="AL54" i="41"/>
  <c r="AL61" i="41" s="1"/>
  <c r="AF51" i="41"/>
  <c r="AG51" i="41" s="1"/>
  <c r="AO49" i="41"/>
  <c r="AO48" i="41"/>
  <c r="AM48" i="41"/>
  <c r="AL48" i="41"/>
  <c r="AO47" i="41"/>
  <c r="AM47" i="41"/>
  <c r="AL47" i="41"/>
  <c r="AF47" i="41"/>
  <c r="AG47" i="41" s="1"/>
  <c r="AO46" i="41"/>
  <c r="AM46" i="41"/>
  <c r="AL46" i="41"/>
  <c r="AF46" i="41"/>
  <c r="AG46" i="41" s="1"/>
  <c r="AO45" i="41"/>
  <c r="AM45" i="41"/>
  <c r="AL45" i="41"/>
  <c r="AO44" i="41"/>
  <c r="AM44" i="41"/>
  <c r="AL44" i="41"/>
  <c r="AF44" i="41"/>
  <c r="AG44" i="41" s="1"/>
  <c r="AO43" i="41"/>
  <c r="AM43" i="41"/>
  <c r="AL43" i="41"/>
  <c r="AO42" i="41"/>
  <c r="AM42" i="41"/>
  <c r="AM49" i="41" s="1"/>
  <c r="AL42" i="41"/>
  <c r="AL49" i="41" s="1"/>
  <c r="AF41" i="41"/>
  <c r="AG41" i="41" s="1"/>
  <c r="AF40" i="41"/>
  <c r="AG40" i="41" s="1"/>
  <c r="AF37" i="41"/>
  <c r="AG37" i="41" s="1"/>
  <c r="AO36" i="41"/>
  <c r="AM36" i="41"/>
  <c r="AL36" i="41"/>
  <c r="AO35" i="41"/>
  <c r="AM35" i="41"/>
  <c r="AL35" i="41"/>
  <c r="AO34" i="41"/>
  <c r="AM34" i="41"/>
  <c r="AL34" i="41"/>
  <c r="AL37" i="41" s="1"/>
  <c r="AF34" i="41"/>
  <c r="AG34" i="41" s="1"/>
  <c r="AO33" i="41"/>
  <c r="AM33" i="41"/>
  <c r="AL33" i="41"/>
  <c r="AG33" i="41"/>
  <c r="AF33" i="41"/>
  <c r="AO32" i="41"/>
  <c r="AO37" i="41" s="1"/>
  <c r="AM32" i="41"/>
  <c r="AL32" i="41"/>
  <c r="AF32" i="41"/>
  <c r="AG32" i="41" s="1"/>
  <c r="AO31" i="41"/>
  <c r="AM31" i="41"/>
  <c r="AL31" i="41"/>
  <c r="AO30" i="41"/>
  <c r="AM30" i="41"/>
  <c r="AM37" i="41" s="1"/>
  <c r="AL30" i="41"/>
  <c r="AO24" i="41"/>
  <c r="AM24" i="41"/>
  <c r="AL24" i="41"/>
  <c r="AF24" i="41"/>
  <c r="AG24" i="41" s="1"/>
  <c r="AO23" i="41"/>
  <c r="AM23" i="41"/>
  <c r="AL23" i="41"/>
  <c r="AF23" i="41"/>
  <c r="AG23" i="41" s="1"/>
  <c r="AO22" i="41"/>
  <c r="AM22" i="41"/>
  <c r="AL22" i="41"/>
  <c r="AF22" i="41"/>
  <c r="AO21" i="41"/>
  <c r="AM21" i="41"/>
  <c r="AL21" i="41"/>
  <c r="AO20" i="41"/>
  <c r="AM20" i="41"/>
  <c r="AL20" i="41"/>
  <c r="AO19" i="41"/>
  <c r="AM19" i="41"/>
  <c r="AL19" i="41"/>
  <c r="AO18" i="41"/>
  <c r="AO25" i="41" s="1"/>
  <c r="AM18" i="41"/>
  <c r="AM25" i="41" s="1"/>
  <c r="AL18" i="41"/>
  <c r="AL25" i="41" s="1"/>
  <c r="AO12" i="41"/>
  <c r="AM12" i="41"/>
  <c r="AL12" i="41"/>
  <c r="AO11" i="41"/>
  <c r="AM11" i="41"/>
  <c r="AL11" i="41"/>
  <c r="AO10" i="41"/>
  <c r="AM10" i="41"/>
  <c r="AL10" i="41"/>
  <c r="AO9" i="41"/>
  <c r="AM9" i="41"/>
  <c r="AL9" i="41"/>
  <c r="AO8" i="41"/>
  <c r="AM8" i="41"/>
  <c r="AL8" i="41"/>
  <c r="AF8" i="41"/>
  <c r="AC8" i="41"/>
  <c r="B6" i="41" s="1"/>
  <c r="AO7" i="41"/>
  <c r="AM7" i="41"/>
  <c r="AL7" i="41"/>
  <c r="AO6" i="41"/>
  <c r="AO13" i="41" s="1"/>
  <c r="AM6" i="41"/>
  <c r="AL6" i="41"/>
  <c r="AL13" i="41" s="1"/>
  <c r="AG6" i="41"/>
  <c r="AF30" i="41" s="1"/>
  <c r="AG30" i="41" s="1"/>
  <c r="AF6" i="41"/>
  <c r="AE6" i="41"/>
  <c r="Z6" i="41"/>
  <c r="AE4" i="41"/>
  <c r="Z4" i="41"/>
  <c r="AO60" i="40"/>
  <c r="AM60" i="40"/>
  <c r="AL60" i="40"/>
  <c r="AO59" i="40"/>
  <c r="AM59" i="40"/>
  <c r="AL59" i="40"/>
  <c r="AO58" i="40"/>
  <c r="AM58" i="40"/>
  <c r="AL58" i="40"/>
  <c r="AO57" i="40"/>
  <c r="AM57" i="40"/>
  <c r="AL57" i="40"/>
  <c r="AO56" i="40"/>
  <c r="AM56" i="40"/>
  <c r="AL56" i="40"/>
  <c r="AO55" i="40"/>
  <c r="AM55" i="40"/>
  <c r="AL55" i="40"/>
  <c r="AO54" i="40"/>
  <c r="AM54" i="40"/>
  <c r="AL54" i="40"/>
  <c r="AF51" i="40"/>
  <c r="AG51" i="40" s="1"/>
  <c r="AO49" i="40"/>
  <c r="AO48" i="40"/>
  <c r="AM48" i="40"/>
  <c r="AL48" i="40"/>
  <c r="AO47" i="40"/>
  <c r="AM47" i="40"/>
  <c r="AL47" i="40"/>
  <c r="AF47" i="40"/>
  <c r="AG47" i="40" s="1"/>
  <c r="AO46" i="40"/>
  <c r="AM46" i="40"/>
  <c r="AL46" i="40"/>
  <c r="AF46" i="40"/>
  <c r="AG46" i="40" s="1"/>
  <c r="AO45" i="40"/>
  <c r="AM45" i="40"/>
  <c r="AL45" i="40"/>
  <c r="AL49" i="40" s="1"/>
  <c r="AO44" i="40"/>
  <c r="AM44" i="40"/>
  <c r="AL44" i="40"/>
  <c r="AF44" i="40"/>
  <c r="AG44" i="40" s="1"/>
  <c r="AO43" i="40"/>
  <c r="AM43" i="40"/>
  <c r="AL43" i="40"/>
  <c r="AO42" i="40"/>
  <c r="AM42" i="40"/>
  <c r="AM49" i="40" s="1"/>
  <c r="AL42" i="40"/>
  <c r="AF41" i="40"/>
  <c r="AG41" i="40" s="1"/>
  <c r="AF40" i="40"/>
  <c r="AG40" i="40" s="1"/>
  <c r="AO37" i="40"/>
  <c r="AF37" i="40"/>
  <c r="AG37" i="40" s="1"/>
  <c r="AO36" i="40"/>
  <c r="AM36" i="40"/>
  <c r="AL36" i="40"/>
  <c r="AO35" i="40"/>
  <c r="AM35" i="40"/>
  <c r="AL35" i="40"/>
  <c r="AO34" i="40"/>
  <c r="AM34" i="40"/>
  <c r="AL34" i="40"/>
  <c r="AL37" i="40" s="1"/>
  <c r="AF34" i="40"/>
  <c r="AG34" i="40" s="1"/>
  <c r="AO33" i="40"/>
  <c r="AM33" i="40"/>
  <c r="AL33" i="40"/>
  <c r="AF33" i="40"/>
  <c r="AG33" i="40" s="1"/>
  <c r="AO32" i="40"/>
  <c r="AM32" i="40"/>
  <c r="AL32" i="40"/>
  <c r="AF32" i="40"/>
  <c r="AG32" i="40" s="1"/>
  <c r="AO31" i="40"/>
  <c r="AM31" i="40"/>
  <c r="AL31" i="40"/>
  <c r="AF31" i="40"/>
  <c r="AG31" i="40" s="1"/>
  <c r="AO30" i="40"/>
  <c r="AM30" i="40"/>
  <c r="AM37" i="40" s="1"/>
  <c r="AL30" i="40"/>
  <c r="AM25" i="40"/>
  <c r="AO24" i="40"/>
  <c r="AM24" i="40"/>
  <c r="AL24" i="40"/>
  <c r="AF24" i="40"/>
  <c r="AG24" i="40" s="1"/>
  <c r="AO23" i="40"/>
  <c r="AM23" i="40"/>
  <c r="AL23" i="40"/>
  <c r="AF23" i="40"/>
  <c r="AG23" i="40" s="1"/>
  <c r="AO22" i="40"/>
  <c r="AM22" i="40"/>
  <c r="AL22" i="40"/>
  <c r="AF22" i="40"/>
  <c r="AO21" i="40"/>
  <c r="AM21" i="40"/>
  <c r="AL21" i="40"/>
  <c r="AO20" i="40"/>
  <c r="AM20" i="40"/>
  <c r="AL20" i="40"/>
  <c r="AO19" i="40"/>
  <c r="AM19" i="40"/>
  <c r="AL19" i="40"/>
  <c r="AL25" i="40" s="1"/>
  <c r="AO18" i="40"/>
  <c r="AO25" i="40" s="1"/>
  <c r="AM18" i="40"/>
  <c r="AL18" i="40"/>
  <c r="AL13" i="40"/>
  <c r="AO12" i="40"/>
  <c r="AM12" i="40"/>
  <c r="AL12" i="40"/>
  <c r="AO11" i="40"/>
  <c r="AM11" i="40"/>
  <c r="AL11" i="40"/>
  <c r="AO10" i="40"/>
  <c r="AM10" i="40"/>
  <c r="AL10" i="40"/>
  <c r="AO9" i="40"/>
  <c r="AM9" i="40"/>
  <c r="AL9" i="40"/>
  <c r="AO8" i="40"/>
  <c r="AM8" i="40"/>
  <c r="AL8" i="40"/>
  <c r="AF8" i="40"/>
  <c r="AC8" i="40"/>
  <c r="B6" i="40" s="1"/>
  <c r="AO7" i="40"/>
  <c r="AM7" i="40"/>
  <c r="AL7" i="40"/>
  <c r="AO6" i="40"/>
  <c r="AO13" i="40" s="1"/>
  <c r="AM6" i="40"/>
  <c r="AM13" i="40" s="1"/>
  <c r="AL6" i="40"/>
  <c r="AG6" i="40"/>
  <c r="AF30" i="40" s="1"/>
  <c r="AG30" i="40" s="1"/>
  <c r="AF6" i="40"/>
  <c r="AE6" i="40"/>
  <c r="Z6" i="40"/>
  <c r="AE4" i="40"/>
  <c r="Z4" i="40"/>
  <c r="AO60" i="39"/>
  <c r="AM60" i="39"/>
  <c r="AL60" i="39"/>
  <c r="AO59" i="39"/>
  <c r="AM59" i="39"/>
  <c r="AL59" i="39"/>
  <c r="AO58" i="39"/>
  <c r="AM58" i="39"/>
  <c r="AL58" i="39"/>
  <c r="AO57" i="39"/>
  <c r="AM57" i="39"/>
  <c r="AL57" i="39"/>
  <c r="AO56" i="39"/>
  <c r="AM56" i="39"/>
  <c r="AL56" i="39"/>
  <c r="AO55" i="39"/>
  <c r="AM55" i="39"/>
  <c r="AL55" i="39"/>
  <c r="AO54" i="39"/>
  <c r="AM54" i="39"/>
  <c r="AL54" i="39"/>
  <c r="AF51" i="39"/>
  <c r="AG51" i="39" s="1"/>
  <c r="AO48" i="39"/>
  <c r="AM48" i="39"/>
  <c r="AL48" i="39"/>
  <c r="AO47" i="39"/>
  <c r="AM47" i="39"/>
  <c r="AL47" i="39"/>
  <c r="AF47" i="39"/>
  <c r="AG47" i="39" s="1"/>
  <c r="AO46" i="39"/>
  <c r="AM46" i="39"/>
  <c r="AL46" i="39"/>
  <c r="AF46" i="39"/>
  <c r="AG46" i="39" s="1"/>
  <c r="AO45" i="39"/>
  <c r="AM45" i="39"/>
  <c r="AM49" i="39" s="1"/>
  <c r="AL45" i="39"/>
  <c r="AO44" i="39"/>
  <c r="AM44" i="39"/>
  <c r="AL44" i="39"/>
  <c r="AF44" i="39"/>
  <c r="AG44" i="39" s="1"/>
  <c r="AO43" i="39"/>
  <c r="AM43" i="39"/>
  <c r="AL43" i="39"/>
  <c r="AO42" i="39"/>
  <c r="AO49" i="39" s="1"/>
  <c r="AM42" i="39"/>
  <c r="AL42" i="39"/>
  <c r="AL49" i="39" s="1"/>
  <c r="AF41" i="39"/>
  <c r="AG41" i="39" s="1"/>
  <c r="AF40" i="39"/>
  <c r="AG40" i="39" s="1"/>
  <c r="AF37" i="39"/>
  <c r="AG37" i="39" s="1"/>
  <c r="AO36" i="39"/>
  <c r="AM36" i="39"/>
  <c r="AM37" i="39" s="1"/>
  <c r="AL36" i="39"/>
  <c r="AO35" i="39"/>
  <c r="AM35" i="39"/>
  <c r="AL35" i="39"/>
  <c r="AO34" i="39"/>
  <c r="AM34" i="39"/>
  <c r="AL34" i="39"/>
  <c r="AF34" i="39"/>
  <c r="AG34" i="39" s="1"/>
  <c r="AO33" i="39"/>
  <c r="AM33" i="39"/>
  <c r="AL33" i="39"/>
  <c r="AF33" i="39"/>
  <c r="AG33" i="39" s="1"/>
  <c r="AO32" i="39"/>
  <c r="AM32" i="39"/>
  <c r="AL32" i="39"/>
  <c r="AL37" i="39" s="1"/>
  <c r="AG32" i="39"/>
  <c r="AF32" i="39"/>
  <c r="AO31" i="39"/>
  <c r="AM31" i="39"/>
  <c r="AL31" i="39"/>
  <c r="AF31" i="39"/>
  <c r="AG31" i="39" s="1"/>
  <c r="AO30" i="39"/>
  <c r="AO37" i="39" s="1"/>
  <c r="AM30" i="39"/>
  <c r="AL30" i="39"/>
  <c r="AF30" i="39"/>
  <c r="AG30" i="39" s="1"/>
  <c r="AO24" i="39"/>
  <c r="AM24" i="39"/>
  <c r="AL24" i="39"/>
  <c r="AF24" i="39"/>
  <c r="AG24" i="39" s="1"/>
  <c r="AO23" i="39"/>
  <c r="AM23" i="39"/>
  <c r="AL23" i="39"/>
  <c r="AF23" i="39"/>
  <c r="AG23" i="39" s="1"/>
  <c r="AO22" i="39"/>
  <c r="AM22" i="39"/>
  <c r="AL22" i="39"/>
  <c r="AO21" i="39"/>
  <c r="AM21" i="39"/>
  <c r="AL21" i="39"/>
  <c r="AO20" i="39"/>
  <c r="AM20" i="39"/>
  <c r="AL20" i="39"/>
  <c r="AL25" i="39" s="1"/>
  <c r="AO19" i="39"/>
  <c r="AM19" i="39"/>
  <c r="AL19" i="39"/>
  <c r="AO18" i="39"/>
  <c r="AO25" i="39" s="1"/>
  <c r="AM18" i="39"/>
  <c r="AM25" i="39" s="1"/>
  <c r="AL18" i="39"/>
  <c r="AO12" i="39"/>
  <c r="AM12" i="39"/>
  <c r="AL12" i="39"/>
  <c r="AO11" i="39"/>
  <c r="AM11" i="39"/>
  <c r="AL11" i="39"/>
  <c r="AO10" i="39"/>
  <c r="AM10" i="39"/>
  <c r="AL10" i="39"/>
  <c r="AO9" i="39"/>
  <c r="AM9" i="39"/>
  <c r="AL9" i="39"/>
  <c r="AO8" i="39"/>
  <c r="AM8" i="39"/>
  <c r="AL8" i="39"/>
  <c r="AF8" i="39"/>
  <c r="AC8" i="39"/>
  <c r="AO7" i="39"/>
  <c r="AM7" i="39"/>
  <c r="AL7" i="39"/>
  <c r="AO6" i="39"/>
  <c r="AO13" i="39" s="1"/>
  <c r="AM6" i="39"/>
  <c r="AM13" i="39" s="1"/>
  <c r="AL6" i="39"/>
  <c r="AL13" i="39" s="1"/>
  <c r="AG6" i="39"/>
  <c r="AF6" i="39"/>
  <c r="AF22" i="39" s="1"/>
  <c r="AE6" i="39"/>
  <c r="Z6" i="39"/>
  <c r="AE4" i="39"/>
  <c r="Z4" i="39"/>
  <c r="AO60" i="38"/>
  <c r="AM60" i="38"/>
  <c r="AL60" i="38"/>
  <c r="AO59" i="38"/>
  <c r="AM59" i="38"/>
  <c r="AL59" i="38"/>
  <c r="AO58" i="38"/>
  <c r="AM58" i="38"/>
  <c r="AL58" i="38"/>
  <c r="AO57" i="38"/>
  <c r="AM57" i="38"/>
  <c r="AL57" i="38"/>
  <c r="AO56" i="38"/>
  <c r="AM56" i="38"/>
  <c r="AL56" i="38"/>
  <c r="AO55" i="38"/>
  <c r="AM55" i="38"/>
  <c r="AL55" i="38"/>
  <c r="AO54" i="38"/>
  <c r="AO61" i="38" s="1"/>
  <c r="AM54" i="38"/>
  <c r="AM61" i="38" s="1"/>
  <c r="AL54" i="38"/>
  <c r="AL61" i="38" s="1"/>
  <c r="AF51" i="38"/>
  <c r="AG51" i="38" s="1"/>
  <c r="AO49" i="38"/>
  <c r="AO48" i="38"/>
  <c r="AM48" i="38"/>
  <c r="AL48" i="38"/>
  <c r="AO47" i="38"/>
  <c r="AM47" i="38"/>
  <c r="AL47" i="38"/>
  <c r="AF47" i="38"/>
  <c r="AG47" i="38" s="1"/>
  <c r="AO46" i="38"/>
  <c r="AM46" i="38"/>
  <c r="AL46" i="38"/>
  <c r="AF46" i="38"/>
  <c r="AG46" i="38" s="1"/>
  <c r="AO45" i="38"/>
  <c r="AM45" i="38"/>
  <c r="AL45" i="38"/>
  <c r="AO44" i="38"/>
  <c r="AM44" i="38"/>
  <c r="AL44" i="38"/>
  <c r="AF44" i="38"/>
  <c r="AG44" i="38" s="1"/>
  <c r="AO43" i="38"/>
  <c r="AM43" i="38"/>
  <c r="AL43" i="38"/>
  <c r="AO42" i="38"/>
  <c r="AM42" i="38"/>
  <c r="AM49" i="38" s="1"/>
  <c r="AL42" i="38"/>
  <c r="AL49" i="38" s="1"/>
  <c r="AG41" i="38"/>
  <c r="AF41" i="38"/>
  <c r="AF40" i="38"/>
  <c r="AG40" i="38" s="1"/>
  <c r="AO37" i="38"/>
  <c r="AF37" i="38"/>
  <c r="AG37" i="38" s="1"/>
  <c r="AO36" i="38"/>
  <c r="AM36" i="38"/>
  <c r="AL36" i="38"/>
  <c r="AO35" i="38"/>
  <c r="AM35" i="38"/>
  <c r="AL35" i="38"/>
  <c r="AO34" i="38"/>
  <c r="AM34" i="38"/>
  <c r="AL34" i="38"/>
  <c r="AL37" i="38" s="1"/>
  <c r="AF34" i="38"/>
  <c r="AG34" i="38" s="1"/>
  <c r="AO33" i="38"/>
  <c r="AM33" i="38"/>
  <c r="AL33" i="38"/>
  <c r="AG33" i="38"/>
  <c r="AF33" i="38"/>
  <c r="AO32" i="38"/>
  <c r="AM32" i="38"/>
  <c r="AL32" i="38"/>
  <c r="AF32" i="38"/>
  <c r="AG32" i="38" s="1"/>
  <c r="AO31" i="38"/>
  <c r="AM31" i="38"/>
  <c r="AL31" i="38"/>
  <c r="AF31" i="38"/>
  <c r="AG31" i="38" s="1"/>
  <c r="AO30" i="38"/>
  <c r="AM30" i="38"/>
  <c r="AM37" i="38" s="1"/>
  <c r="AL30" i="38"/>
  <c r="AM25" i="38"/>
  <c r="AO24" i="38"/>
  <c r="AM24" i="38"/>
  <c r="AL24" i="38"/>
  <c r="AF24" i="38"/>
  <c r="AG24" i="38" s="1"/>
  <c r="AO23" i="38"/>
  <c r="AM23" i="38"/>
  <c r="AL23" i="38"/>
  <c r="AF23" i="38"/>
  <c r="AG23" i="38" s="1"/>
  <c r="AO22" i="38"/>
  <c r="AM22" i="38"/>
  <c r="AL22" i="38"/>
  <c r="AF22" i="38"/>
  <c r="AO21" i="38"/>
  <c r="AM21" i="38"/>
  <c r="AL21" i="38"/>
  <c r="AO20" i="38"/>
  <c r="AM20" i="38"/>
  <c r="AL20" i="38"/>
  <c r="AO19" i="38"/>
  <c r="AM19" i="38"/>
  <c r="AL19" i="38"/>
  <c r="AL25" i="38" s="1"/>
  <c r="AO18" i="38"/>
  <c r="AO25" i="38" s="1"/>
  <c r="AM18" i="38"/>
  <c r="AL18" i="38"/>
  <c r="AL13" i="38"/>
  <c r="AO12" i="38"/>
  <c r="AM12" i="38"/>
  <c r="AL12" i="38"/>
  <c r="AO11" i="38"/>
  <c r="AM11" i="38"/>
  <c r="AL11" i="38"/>
  <c r="AO10" i="38"/>
  <c r="AM10" i="38"/>
  <c r="AL10" i="38"/>
  <c r="AO9" i="38"/>
  <c r="AM9" i="38"/>
  <c r="AL9" i="38"/>
  <c r="AO8" i="38"/>
  <c r="AM8" i="38"/>
  <c r="AL8" i="38"/>
  <c r="AF8" i="38"/>
  <c r="AC8" i="38"/>
  <c r="AO7" i="38"/>
  <c r="AM7" i="38"/>
  <c r="AL7" i="38"/>
  <c r="AO6" i="38"/>
  <c r="AO13" i="38" s="1"/>
  <c r="AM6" i="38"/>
  <c r="AM13" i="38" s="1"/>
  <c r="AL6" i="38"/>
  <c r="AG6" i="38"/>
  <c r="AF30" i="38" s="1"/>
  <c r="AG30" i="38" s="1"/>
  <c r="AF6" i="38"/>
  <c r="AE6" i="38"/>
  <c r="Z6" i="38"/>
  <c r="AE4" i="38"/>
  <c r="Z4" i="38"/>
  <c r="AO60" i="37"/>
  <c r="AM60" i="37"/>
  <c r="AL60" i="37"/>
  <c r="AO59" i="37"/>
  <c r="AM59" i="37"/>
  <c r="AL59" i="37"/>
  <c r="AO58" i="37"/>
  <c r="AM58" i="37"/>
  <c r="AL58" i="37"/>
  <c r="AO57" i="37"/>
  <c r="AM57" i="37"/>
  <c r="AL57" i="37"/>
  <c r="AO56" i="37"/>
  <c r="AM56" i="37"/>
  <c r="AL56" i="37"/>
  <c r="AO55" i="37"/>
  <c r="AM55" i="37"/>
  <c r="AL55" i="37"/>
  <c r="AO54" i="37"/>
  <c r="AM54" i="37"/>
  <c r="AL54" i="37"/>
  <c r="AF51" i="37"/>
  <c r="AG51" i="37" s="1"/>
  <c r="AO48" i="37"/>
  <c r="AM48" i="37"/>
  <c r="AL48" i="37"/>
  <c r="AO47" i="37"/>
  <c r="AM47" i="37"/>
  <c r="AL47" i="37"/>
  <c r="AF47" i="37"/>
  <c r="AG47" i="37" s="1"/>
  <c r="AO46" i="37"/>
  <c r="AM46" i="37"/>
  <c r="AL46" i="37"/>
  <c r="AF46" i="37"/>
  <c r="AG46" i="37" s="1"/>
  <c r="AO45" i="37"/>
  <c r="AM45" i="37"/>
  <c r="AL45" i="37"/>
  <c r="AO44" i="37"/>
  <c r="AM44" i="37"/>
  <c r="AL44" i="37"/>
  <c r="AF44" i="37"/>
  <c r="AG44" i="37" s="1"/>
  <c r="AO43" i="37"/>
  <c r="AM43" i="37"/>
  <c r="AL43" i="37"/>
  <c r="AO42" i="37"/>
  <c r="AO49" i="37" s="1"/>
  <c r="AM42" i="37"/>
  <c r="AM49" i="37" s="1"/>
  <c r="AL42" i="37"/>
  <c r="AL49" i="37" s="1"/>
  <c r="AF41" i="37"/>
  <c r="AG41" i="37" s="1"/>
  <c r="AF40" i="37"/>
  <c r="AG40" i="37" s="1"/>
  <c r="AF37" i="37"/>
  <c r="AG37" i="37" s="1"/>
  <c r="AO36" i="37"/>
  <c r="AM36" i="37"/>
  <c r="AL36" i="37"/>
  <c r="AO35" i="37"/>
  <c r="AM35" i="37"/>
  <c r="AL35" i="37"/>
  <c r="AO34" i="37"/>
  <c r="AM34" i="37"/>
  <c r="AL34" i="37"/>
  <c r="AF34" i="37"/>
  <c r="AG34" i="37" s="1"/>
  <c r="AO33" i="37"/>
  <c r="AM33" i="37"/>
  <c r="AL33" i="37"/>
  <c r="AL37" i="37" s="1"/>
  <c r="AF33" i="37"/>
  <c r="AG33" i="37" s="1"/>
  <c r="AO32" i="37"/>
  <c r="AM32" i="37"/>
  <c r="AL32" i="37"/>
  <c r="AF32" i="37"/>
  <c r="AG32" i="37" s="1"/>
  <c r="AO31" i="37"/>
  <c r="AM31" i="37"/>
  <c r="AL31" i="37"/>
  <c r="AF31" i="37"/>
  <c r="AG31" i="37" s="1"/>
  <c r="AO30" i="37"/>
  <c r="AO37" i="37" s="1"/>
  <c r="AM30" i="37"/>
  <c r="AM37" i="37" s="1"/>
  <c r="AL30" i="37"/>
  <c r="AL25" i="37"/>
  <c r="AO24" i="37"/>
  <c r="AM24" i="37"/>
  <c r="AL24" i="37"/>
  <c r="AF24" i="37"/>
  <c r="AG24" i="37" s="1"/>
  <c r="AO23" i="37"/>
  <c r="AM23" i="37"/>
  <c r="AL23" i="37"/>
  <c r="AF23" i="37"/>
  <c r="AG23" i="37" s="1"/>
  <c r="AO22" i="37"/>
  <c r="AM22" i="37"/>
  <c r="AL22" i="37"/>
  <c r="AF22" i="37"/>
  <c r="AO21" i="37"/>
  <c r="AM21" i="37"/>
  <c r="AL21" i="37"/>
  <c r="AO20" i="37"/>
  <c r="AM20" i="37"/>
  <c r="AM25" i="37" s="1"/>
  <c r="AL20" i="37"/>
  <c r="AO19" i="37"/>
  <c r="AM19" i="37"/>
  <c r="AL19" i="37"/>
  <c r="AO18" i="37"/>
  <c r="AO25" i="37" s="1"/>
  <c r="AM18" i="37"/>
  <c r="AL18" i="37"/>
  <c r="AO12" i="37"/>
  <c r="AM12" i="37"/>
  <c r="AL12" i="37"/>
  <c r="AO11" i="37"/>
  <c r="AM11" i="37"/>
  <c r="AL11" i="37"/>
  <c r="AO10" i="37"/>
  <c r="AM10" i="37"/>
  <c r="AL10" i="37"/>
  <c r="AO9" i="37"/>
  <c r="AM9" i="37"/>
  <c r="AL9" i="37"/>
  <c r="AO8" i="37"/>
  <c r="AM8" i="37"/>
  <c r="AL8" i="37"/>
  <c r="AF8" i="37"/>
  <c r="AC8" i="37"/>
  <c r="AO7" i="37"/>
  <c r="AM7" i="37"/>
  <c r="AL7" i="37"/>
  <c r="AO6" i="37"/>
  <c r="AO13" i="37" s="1"/>
  <c r="AM6" i="37"/>
  <c r="AM13" i="37" s="1"/>
  <c r="AL6" i="37"/>
  <c r="AL13" i="37" s="1"/>
  <c r="AG6" i="37"/>
  <c r="AF30" i="37" s="1"/>
  <c r="AG30" i="37" s="1"/>
  <c r="AF6" i="37"/>
  <c r="AE6" i="37"/>
  <c r="Z6" i="37"/>
  <c r="AE4" i="37"/>
  <c r="Z4" i="37"/>
  <c r="AO60" i="36"/>
  <c r="AM60" i="36"/>
  <c r="AL60" i="36"/>
  <c r="AO59" i="36"/>
  <c r="AM59" i="36"/>
  <c r="AL59" i="36"/>
  <c r="AO58" i="36"/>
  <c r="AM58" i="36"/>
  <c r="AL58" i="36"/>
  <c r="AO57" i="36"/>
  <c r="AM57" i="36"/>
  <c r="AL57" i="36"/>
  <c r="AO56" i="36"/>
  <c r="AM56" i="36"/>
  <c r="AL56" i="36"/>
  <c r="AO55" i="36"/>
  <c r="AM55" i="36"/>
  <c r="AL55" i="36"/>
  <c r="AO54" i="36"/>
  <c r="AM54" i="36"/>
  <c r="AL54" i="36"/>
  <c r="AF51" i="36"/>
  <c r="AG51" i="36" s="1"/>
  <c r="AO49" i="36"/>
  <c r="AO48" i="36"/>
  <c r="AM48" i="36"/>
  <c r="AL48" i="36"/>
  <c r="AO47" i="36"/>
  <c r="AM47" i="36"/>
  <c r="AL47" i="36"/>
  <c r="AF47" i="36"/>
  <c r="AG47" i="36" s="1"/>
  <c r="AO46" i="36"/>
  <c r="AM46" i="36"/>
  <c r="AL46" i="36"/>
  <c r="AF46" i="36"/>
  <c r="AG46" i="36" s="1"/>
  <c r="AO45" i="36"/>
  <c r="AM45" i="36"/>
  <c r="AL45" i="36"/>
  <c r="AL49" i="36" s="1"/>
  <c r="AO44" i="36"/>
  <c r="AM44" i="36"/>
  <c r="AL44" i="36"/>
  <c r="AF44" i="36"/>
  <c r="AG44" i="36" s="1"/>
  <c r="AO43" i="36"/>
  <c r="AM43" i="36"/>
  <c r="AL43" i="36"/>
  <c r="AO42" i="36"/>
  <c r="AM42" i="36"/>
  <c r="AM49" i="36" s="1"/>
  <c r="AL42" i="36"/>
  <c r="AF41" i="36"/>
  <c r="AG41" i="36" s="1"/>
  <c r="AF40" i="36"/>
  <c r="AG40" i="36" s="1"/>
  <c r="AF37" i="36"/>
  <c r="AG37" i="36" s="1"/>
  <c r="AO36" i="36"/>
  <c r="AM36" i="36"/>
  <c r="AL36" i="36"/>
  <c r="AO35" i="36"/>
  <c r="AM35" i="36"/>
  <c r="AL35" i="36"/>
  <c r="AO34" i="36"/>
  <c r="AM34" i="36"/>
  <c r="AL34" i="36"/>
  <c r="AL37" i="36" s="1"/>
  <c r="AF34" i="36"/>
  <c r="AG34" i="36" s="1"/>
  <c r="AO33" i="36"/>
  <c r="AM33" i="36"/>
  <c r="AL33" i="36"/>
  <c r="AF33" i="36"/>
  <c r="AG33" i="36" s="1"/>
  <c r="AO32" i="36"/>
  <c r="AO37" i="36" s="1"/>
  <c r="AM32" i="36"/>
  <c r="AL32" i="36"/>
  <c r="AF32" i="36"/>
  <c r="AG32" i="36" s="1"/>
  <c r="AO31" i="36"/>
  <c r="AM31" i="36"/>
  <c r="AL31" i="36"/>
  <c r="AF31" i="36"/>
  <c r="AG31" i="36" s="1"/>
  <c r="AO30" i="36"/>
  <c r="AM30" i="36"/>
  <c r="AM37" i="36" s="1"/>
  <c r="AL30" i="36"/>
  <c r="AO24" i="36"/>
  <c r="AM24" i="36"/>
  <c r="AL24" i="36"/>
  <c r="AF24" i="36"/>
  <c r="AG24" i="36" s="1"/>
  <c r="AO23" i="36"/>
  <c r="AM23" i="36"/>
  <c r="AL23" i="36"/>
  <c r="AF23" i="36"/>
  <c r="AG23" i="36" s="1"/>
  <c r="AO22" i="36"/>
  <c r="AM22" i="36"/>
  <c r="AL22" i="36"/>
  <c r="AF22" i="36"/>
  <c r="AO21" i="36"/>
  <c r="AM21" i="36"/>
  <c r="AL21" i="36"/>
  <c r="AO20" i="36"/>
  <c r="AM20" i="36"/>
  <c r="AL20" i="36"/>
  <c r="AL25" i="36" s="1"/>
  <c r="AO19" i="36"/>
  <c r="AM19" i="36"/>
  <c r="AL19" i="36"/>
  <c r="AO18" i="36"/>
  <c r="AO25" i="36" s="1"/>
  <c r="AM18" i="36"/>
  <c r="AM25" i="36" s="1"/>
  <c r="AL18" i="36"/>
  <c r="AO12" i="36"/>
  <c r="AM12" i="36"/>
  <c r="AL12" i="36"/>
  <c r="AO11" i="36"/>
  <c r="AM11" i="36"/>
  <c r="AL11" i="36"/>
  <c r="AO10" i="36"/>
  <c r="AM10" i="36"/>
  <c r="AL10" i="36"/>
  <c r="AO9" i="36"/>
  <c r="AM9" i="36"/>
  <c r="AL9" i="36"/>
  <c r="AO8" i="36"/>
  <c r="AM8" i="36"/>
  <c r="AL8" i="36"/>
  <c r="AF8" i="36"/>
  <c r="AC8" i="36"/>
  <c r="AO7" i="36"/>
  <c r="AM7" i="36"/>
  <c r="AL7" i="36"/>
  <c r="AO6" i="36"/>
  <c r="AO13" i="36" s="1"/>
  <c r="AM6" i="36"/>
  <c r="AM13" i="36" s="1"/>
  <c r="AL6" i="36"/>
  <c r="AL13" i="36" s="1"/>
  <c r="AG6" i="36"/>
  <c r="AF30" i="36" s="1"/>
  <c r="AG30" i="36" s="1"/>
  <c r="AF6" i="36"/>
  <c r="AE6" i="36"/>
  <c r="Z6" i="36"/>
  <c r="AE4" i="36"/>
  <c r="Z4" i="36"/>
  <c r="AG11" i="33"/>
  <c r="AC16" i="33"/>
  <c r="AC11" i="33"/>
  <c r="AM13" i="41" l="1"/>
  <c r="AF27" i="41" s="1"/>
  <c r="AG27" i="41" s="1"/>
  <c r="AL61" i="46"/>
  <c r="AM61" i="46"/>
  <c r="AO61" i="46"/>
  <c r="AL61" i="45"/>
  <c r="AM61" i="45"/>
  <c r="AF27" i="45" s="1"/>
  <c r="AO61" i="45"/>
  <c r="AL61" i="43"/>
  <c r="AM61" i="43"/>
  <c r="AO61" i="43"/>
  <c r="AF27" i="43"/>
  <c r="AG27" i="43" s="1"/>
  <c r="AL61" i="42"/>
  <c r="AM61" i="42"/>
  <c r="AO61" i="42"/>
  <c r="AO61" i="40"/>
  <c r="AL61" i="40"/>
  <c r="AM61" i="40"/>
  <c r="AF27" i="40" s="1"/>
  <c r="AO61" i="39"/>
  <c r="AL61" i="39"/>
  <c r="AM61" i="39"/>
  <c r="AF27" i="39" s="1"/>
  <c r="AO61" i="37"/>
  <c r="AM61" i="37"/>
  <c r="AL61" i="37"/>
  <c r="AL61" i="36"/>
  <c r="AM61" i="36"/>
  <c r="AF27" i="36" s="1"/>
  <c r="AO61" i="36"/>
  <c r="AF27" i="46"/>
  <c r="B7" i="46"/>
  <c r="AG22" i="46"/>
  <c r="B8" i="46"/>
  <c r="B9" i="46" s="1"/>
  <c r="B7" i="45"/>
  <c r="AG22" i="45"/>
  <c r="B8" i="45"/>
  <c r="B9" i="45" s="1"/>
  <c r="AF27" i="44"/>
  <c r="B7" i="44"/>
  <c r="AG22" i="44"/>
  <c r="B9" i="44"/>
  <c r="B10" i="44" s="1"/>
  <c r="B8" i="44"/>
  <c r="B6" i="43"/>
  <c r="B7" i="43"/>
  <c r="B8" i="43" s="1"/>
  <c r="B9" i="43" s="1"/>
  <c r="B10" i="43" s="1"/>
  <c r="B11" i="43" s="1"/>
  <c r="B12" i="43" s="1"/>
  <c r="B18" i="43" s="1"/>
  <c r="AG22" i="43"/>
  <c r="AF31" i="43"/>
  <c r="AG31" i="43" s="1"/>
  <c r="AF30" i="43"/>
  <c r="AG30" i="43" s="1"/>
  <c r="AF27" i="42"/>
  <c r="AG22" i="42"/>
  <c r="B7" i="42"/>
  <c r="B8" i="42" s="1"/>
  <c r="B9" i="42" s="1"/>
  <c r="B10" i="42" s="1"/>
  <c r="B7" i="41"/>
  <c r="B8" i="41" s="1"/>
  <c r="B9" i="41" s="1"/>
  <c r="B10" i="41" s="1"/>
  <c r="AG22" i="41"/>
  <c r="AF31" i="41"/>
  <c r="AG31" i="41" s="1"/>
  <c r="AG22" i="40"/>
  <c r="B7" i="40"/>
  <c r="B8" i="40" s="1"/>
  <c r="B9" i="40" s="1"/>
  <c r="B10" i="40" s="1"/>
  <c r="B11" i="40" s="1"/>
  <c r="AG22" i="39"/>
  <c r="B6" i="39"/>
  <c r="B7" i="39"/>
  <c r="B8" i="39" s="1"/>
  <c r="B9" i="39" s="1"/>
  <c r="B10" i="39" s="1"/>
  <c r="B11" i="39" s="1"/>
  <c r="B12" i="39" s="1"/>
  <c r="B18" i="39" s="1"/>
  <c r="AF27" i="38"/>
  <c r="B7" i="38"/>
  <c r="B8" i="38" s="1"/>
  <c r="B9" i="38" s="1"/>
  <c r="B10" i="38" s="1"/>
  <c r="B11" i="38" s="1"/>
  <c r="B12" i="38" s="1"/>
  <c r="B18" i="38" s="1"/>
  <c r="AG22" i="38"/>
  <c r="B6" i="38"/>
  <c r="AF27" i="37"/>
  <c r="B6" i="37"/>
  <c r="B7" i="37" s="1"/>
  <c r="B8" i="37" s="1"/>
  <c r="B9" i="37" s="1"/>
  <c r="B10" i="37" s="1"/>
  <c r="B11" i="37" s="1"/>
  <c r="B12" i="37" s="1"/>
  <c r="B18" i="37" s="1"/>
  <c r="AG22" i="37"/>
  <c r="AG22" i="36"/>
  <c r="B6" i="36"/>
  <c r="B7" i="36" s="1"/>
  <c r="B8" i="36" s="1"/>
  <c r="B9" i="36" s="1"/>
  <c r="B10" i="36" s="1"/>
  <c r="B11" i="36" s="1"/>
  <c r="B12" i="36" s="1"/>
  <c r="B18" i="36" s="1"/>
  <c r="AF51" i="33"/>
  <c r="AG51" i="33" s="1"/>
  <c r="AF47" i="33"/>
  <c r="AG47" i="33" s="1"/>
  <c r="AF46" i="33"/>
  <c r="AG46" i="33" s="1"/>
  <c r="AF44" i="33"/>
  <c r="AG44" i="33" s="1"/>
  <c r="AF41" i="33"/>
  <c r="AG41" i="33" s="1"/>
  <c r="AF40" i="33"/>
  <c r="AG40" i="33" s="1"/>
  <c r="AF37" i="33"/>
  <c r="AG37" i="33" s="1"/>
  <c r="AF34" i="33"/>
  <c r="AG34" i="33" s="1"/>
  <c r="AF33" i="33"/>
  <c r="AG33" i="33" s="1"/>
  <c r="AF8" i="33"/>
  <c r="AG6" i="33"/>
  <c r="AF32" i="33" s="1"/>
  <c r="AG32" i="33" s="1"/>
  <c r="AF6" i="33"/>
  <c r="AF23" i="33" s="1"/>
  <c r="AG23" i="33" s="1"/>
  <c r="AE6" i="33"/>
  <c r="Z6" i="33"/>
  <c r="AE4" i="33"/>
  <c r="Z4" i="33"/>
  <c r="AC14" i="41" l="1"/>
  <c r="AC14" i="43"/>
  <c r="AC14" i="36"/>
  <c r="AG27" i="36"/>
  <c r="B10" i="46"/>
  <c r="B11" i="46" s="1"/>
  <c r="B12" i="46" s="1"/>
  <c r="B18" i="46" s="1"/>
  <c r="AG27" i="46"/>
  <c r="AC14" i="46"/>
  <c r="D13" i="46"/>
  <c r="W13" i="46"/>
  <c r="K13" i="46"/>
  <c r="B10" i="45"/>
  <c r="B11" i="45" s="1"/>
  <c r="B12" i="45" s="1"/>
  <c r="B18" i="45" s="1"/>
  <c r="L13" i="45"/>
  <c r="Q13" i="45"/>
  <c r="AG27" i="45"/>
  <c r="AC14" i="45"/>
  <c r="I13" i="45"/>
  <c r="U13" i="45"/>
  <c r="K13" i="45"/>
  <c r="O13" i="45"/>
  <c r="N13" i="45"/>
  <c r="P13" i="45"/>
  <c r="M13" i="45"/>
  <c r="R13" i="45"/>
  <c r="E13" i="45"/>
  <c r="B11" i="44"/>
  <c r="B12" i="44" s="1"/>
  <c r="B18" i="44" s="1"/>
  <c r="Q13" i="44"/>
  <c r="AG27" i="44"/>
  <c r="AC14" i="44"/>
  <c r="F13" i="44"/>
  <c r="U13" i="44"/>
  <c r="K13" i="44"/>
  <c r="B19" i="43"/>
  <c r="B20" i="43" s="1"/>
  <c r="B21" i="43" s="1"/>
  <c r="B22" i="43" s="1"/>
  <c r="B23" i="43" s="1"/>
  <c r="B24" i="43" s="1"/>
  <c r="B30" i="43" s="1"/>
  <c r="R25" i="43"/>
  <c r="N13" i="43"/>
  <c r="D13" i="43"/>
  <c r="L13" i="43"/>
  <c r="O13" i="43"/>
  <c r="W13" i="43"/>
  <c r="M13" i="43"/>
  <c r="C13" i="43"/>
  <c r="V13" i="43"/>
  <c r="U13" i="43"/>
  <c r="K13" i="43"/>
  <c r="F13" i="43"/>
  <c r="R13" i="43"/>
  <c r="J13" i="43"/>
  <c r="E13" i="43"/>
  <c r="Q13" i="43"/>
  <c r="I13" i="43"/>
  <c r="P13" i="43"/>
  <c r="L13" i="42"/>
  <c r="B11" i="42"/>
  <c r="B12" i="42" s="1"/>
  <c r="B18" i="42" s="1"/>
  <c r="M13" i="42"/>
  <c r="N13" i="42"/>
  <c r="E13" i="42"/>
  <c r="C13" i="42"/>
  <c r="Q13" i="42"/>
  <c r="K13" i="42"/>
  <c r="V13" i="42"/>
  <c r="R13" i="42"/>
  <c r="J13" i="42"/>
  <c r="I13" i="42"/>
  <c r="D13" i="42"/>
  <c r="AG27" i="42"/>
  <c r="AC14" i="42"/>
  <c r="P13" i="42"/>
  <c r="F13" i="42"/>
  <c r="W13" i="42"/>
  <c r="U13" i="42"/>
  <c r="O13" i="42"/>
  <c r="B11" i="41"/>
  <c r="B12" i="41" s="1"/>
  <c r="B18" i="41" s="1"/>
  <c r="F13" i="41"/>
  <c r="W13" i="41"/>
  <c r="AG27" i="40"/>
  <c r="AC14" i="40"/>
  <c r="B12" i="40"/>
  <c r="M13" i="40" s="1"/>
  <c r="E25" i="39"/>
  <c r="B19" i="39"/>
  <c r="B20" i="39" s="1"/>
  <c r="B21" i="39" s="1"/>
  <c r="B22" i="39" s="1"/>
  <c r="B23" i="39" s="1"/>
  <c r="B24" i="39" s="1"/>
  <c r="B30" i="39" s="1"/>
  <c r="D13" i="39"/>
  <c r="W13" i="39"/>
  <c r="M13" i="39"/>
  <c r="C13" i="39"/>
  <c r="V13" i="39"/>
  <c r="L13" i="39"/>
  <c r="J13" i="39"/>
  <c r="U13" i="39"/>
  <c r="K13" i="39"/>
  <c r="O13" i="39"/>
  <c r="N13" i="39"/>
  <c r="R13" i="39"/>
  <c r="Q13" i="39"/>
  <c r="I13" i="39"/>
  <c r="E13" i="39"/>
  <c r="P13" i="39"/>
  <c r="F13" i="39"/>
  <c r="AG27" i="39"/>
  <c r="AC14" i="39"/>
  <c r="B19" i="38"/>
  <c r="B20" i="38" s="1"/>
  <c r="B21" i="38" s="1"/>
  <c r="B22" i="38" s="1"/>
  <c r="B23" i="38" s="1"/>
  <c r="B24" i="38" s="1"/>
  <c r="B30" i="38" s="1"/>
  <c r="AG27" i="38"/>
  <c r="AC14" i="38"/>
  <c r="N13" i="38"/>
  <c r="D13" i="38"/>
  <c r="W13" i="38"/>
  <c r="M13" i="38"/>
  <c r="C13" i="38"/>
  <c r="V13" i="38"/>
  <c r="L13" i="38"/>
  <c r="F13" i="38"/>
  <c r="U13" i="38"/>
  <c r="K13" i="38"/>
  <c r="R13" i="38"/>
  <c r="J13" i="38"/>
  <c r="I13" i="38"/>
  <c r="P13" i="38"/>
  <c r="Q13" i="38"/>
  <c r="O13" i="38"/>
  <c r="E13" i="38"/>
  <c r="B19" i="37"/>
  <c r="B20" i="37" s="1"/>
  <c r="B21" i="37" s="1"/>
  <c r="B22" i="37" s="1"/>
  <c r="B23" i="37" s="1"/>
  <c r="B24" i="37" s="1"/>
  <c r="B30" i="37" s="1"/>
  <c r="AG27" i="37"/>
  <c r="AC14" i="37"/>
  <c r="N13" i="37"/>
  <c r="D13" i="37"/>
  <c r="O13" i="37"/>
  <c r="W13" i="37"/>
  <c r="M13" i="37"/>
  <c r="C13" i="37"/>
  <c r="V13" i="37"/>
  <c r="L13" i="37"/>
  <c r="K13" i="37"/>
  <c r="P13" i="37"/>
  <c r="U13" i="37"/>
  <c r="Q13" i="37"/>
  <c r="R13" i="37"/>
  <c r="J13" i="37"/>
  <c r="E13" i="37"/>
  <c r="I13" i="37"/>
  <c r="F13" i="37"/>
  <c r="B19" i="36"/>
  <c r="B20" i="36" s="1"/>
  <c r="B21" i="36" s="1"/>
  <c r="B22" i="36" s="1"/>
  <c r="B23" i="36" s="1"/>
  <c r="B24" i="36" s="1"/>
  <c r="B30" i="36" s="1"/>
  <c r="N13" i="36"/>
  <c r="D13" i="36"/>
  <c r="W13" i="36"/>
  <c r="V13" i="36"/>
  <c r="L13" i="36"/>
  <c r="U13" i="36"/>
  <c r="I13" i="36"/>
  <c r="P13" i="36"/>
  <c r="K13" i="36"/>
  <c r="C13" i="36"/>
  <c r="R13" i="36"/>
  <c r="J13" i="36"/>
  <c r="Q13" i="36"/>
  <c r="F13" i="36"/>
  <c r="M13" i="36"/>
  <c r="O13" i="36"/>
  <c r="E13" i="36"/>
  <c r="AF24" i="33"/>
  <c r="AG24" i="33" s="1"/>
  <c r="AF30" i="33"/>
  <c r="AG30" i="33" s="1"/>
  <c r="AF31" i="33"/>
  <c r="AG31" i="33" s="1"/>
  <c r="AF22" i="33"/>
  <c r="AC8" i="33"/>
  <c r="Q13" i="46" l="1"/>
  <c r="P13" i="46"/>
  <c r="B19" i="46"/>
  <c r="B20" i="46" s="1"/>
  <c r="B21" i="46" s="1"/>
  <c r="B22" i="46" s="1"/>
  <c r="B23" i="46" s="1"/>
  <c r="B24" i="46" s="1"/>
  <c r="B30" i="46" s="1"/>
  <c r="R25" i="46"/>
  <c r="J13" i="46"/>
  <c r="V13" i="46"/>
  <c r="C13" i="46"/>
  <c r="L13" i="46"/>
  <c r="O13" i="46"/>
  <c r="N13" i="46"/>
  <c r="R13" i="46"/>
  <c r="I13" i="46"/>
  <c r="F13" i="46"/>
  <c r="M13" i="46"/>
  <c r="U13" i="46"/>
  <c r="E13" i="46"/>
  <c r="F13" i="45"/>
  <c r="B19" i="45"/>
  <c r="B20" i="45" s="1"/>
  <c r="B21" i="45" s="1"/>
  <c r="B22" i="45" s="1"/>
  <c r="B23" i="45" s="1"/>
  <c r="B24" i="45" s="1"/>
  <c r="B30" i="45" s="1"/>
  <c r="D13" i="45"/>
  <c r="J13" i="45"/>
  <c r="W13" i="45"/>
  <c r="V13" i="45"/>
  <c r="C13" i="45"/>
  <c r="D13" i="44"/>
  <c r="J13" i="44"/>
  <c r="R13" i="44"/>
  <c r="E13" i="44"/>
  <c r="M13" i="44"/>
  <c r="I13" i="44"/>
  <c r="N13" i="44"/>
  <c r="O13" i="44"/>
  <c r="L13" i="44"/>
  <c r="C13" i="44"/>
  <c r="B19" i="44"/>
  <c r="B20" i="44" s="1"/>
  <c r="B21" i="44" s="1"/>
  <c r="B22" i="44" s="1"/>
  <c r="B23" i="44" s="1"/>
  <c r="B24" i="44" s="1"/>
  <c r="B30" i="44" s="1"/>
  <c r="W13" i="44"/>
  <c r="V13" i="44"/>
  <c r="P13" i="44"/>
  <c r="K25" i="43"/>
  <c r="C25" i="43"/>
  <c r="W25" i="43"/>
  <c r="U25" i="43"/>
  <c r="D25" i="43"/>
  <c r="P25" i="43"/>
  <c r="N25" i="43"/>
  <c r="U37" i="43"/>
  <c r="B31" i="43"/>
  <c r="B32" i="43" s="1"/>
  <c r="B33" i="43" s="1"/>
  <c r="B34" i="43" s="1"/>
  <c r="B35" i="43" s="1"/>
  <c r="B36" i="43" s="1"/>
  <c r="B42" i="43" s="1"/>
  <c r="F25" i="43"/>
  <c r="Q25" i="43"/>
  <c r="M25" i="43"/>
  <c r="AN58" i="43"/>
  <c r="AN42" i="43"/>
  <c r="AN30" i="43"/>
  <c r="AN18" i="43"/>
  <c r="AN22" i="43"/>
  <c r="AN11" i="43"/>
  <c r="AN7" i="43"/>
  <c r="AN43" i="43"/>
  <c r="AN31" i="43"/>
  <c r="AN21" i="43"/>
  <c r="AN10" i="43"/>
  <c r="AN32" i="43"/>
  <c r="AN55" i="43"/>
  <c r="AN56" i="43"/>
  <c r="AN44" i="43"/>
  <c r="AN59" i="43"/>
  <c r="AN45" i="43"/>
  <c r="AN33" i="43"/>
  <c r="AN23" i="43"/>
  <c r="AN19" i="43"/>
  <c r="AN12" i="43"/>
  <c r="AN8" i="43"/>
  <c r="AN20" i="43"/>
  <c r="AN9" i="43"/>
  <c r="AN6" i="43"/>
  <c r="AN54" i="43"/>
  <c r="AN46" i="43"/>
  <c r="AN34" i="43"/>
  <c r="AN24" i="43"/>
  <c r="AN60" i="43"/>
  <c r="AN48" i="43"/>
  <c r="AN57" i="43"/>
  <c r="AN47" i="43"/>
  <c r="AN35" i="43"/>
  <c r="AN36" i="43"/>
  <c r="I25" i="43"/>
  <c r="L25" i="43"/>
  <c r="E25" i="43"/>
  <c r="J25" i="43"/>
  <c r="V25" i="43"/>
  <c r="O25" i="43"/>
  <c r="AN58" i="42"/>
  <c r="AN42" i="42"/>
  <c r="AN30" i="42"/>
  <c r="AN18" i="42"/>
  <c r="AN9" i="42"/>
  <c r="AN43" i="42"/>
  <c r="AN31" i="42"/>
  <c r="AN21" i="42"/>
  <c r="AN10" i="42"/>
  <c r="AN56" i="42"/>
  <c r="AN44" i="42"/>
  <c r="AN32" i="42"/>
  <c r="AN22" i="42"/>
  <c r="AN11" i="42"/>
  <c r="AN7" i="42"/>
  <c r="AN60" i="42"/>
  <c r="AN36" i="42"/>
  <c r="AN59" i="42"/>
  <c r="AN45" i="42"/>
  <c r="AN33" i="42"/>
  <c r="AN23" i="42"/>
  <c r="AN19" i="42"/>
  <c r="AN12" i="42"/>
  <c r="AN8" i="42"/>
  <c r="AN48" i="42"/>
  <c r="AN54" i="42"/>
  <c r="AN46" i="42"/>
  <c r="AN34" i="42"/>
  <c r="AN24" i="42"/>
  <c r="AN20" i="42"/>
  <c r="AN57" i="42"/>
  <c r="AN47" i="42"/>
  <c r="AN35" i="42"/>
  <c r="AN55" i="42"/>
  <c r="AN6" i="42"/>
  <c r="B19" i="42"/>
  <c r="B20" i="42" s="1"/>
  <c r="B21" i="42" s="1"/>
  <c r="B22" i="42" s="1"/>
  <c r="B23" i="42" s="1"/>
  <c r="B24" i="42" s="1"/>
  <c r="B30" i="42" s="1"/>
  <c r="B19" i="41"/>
  <c r="B20" i="41" s="1"/>
  <c r="B21" i="41" s="1"/>
  <c r="B22" i="41" s="1"/>
  <c r="B23" i="41" s="1"/>
  <c r="B24" i="41" s="1"/>
  <c r="B30" i="41" s="1"/>
  <c r="K25" i="41"/>
  <c r="P25" i="41"/>
  <c r="I13" i="41"/>
  <c r="D13" i="41"/>
  <c r="K13" i="41"/>
  <c r="R13" i="41"/>
  <c r="N13" i="41"/>
  <c r="E13" i="41"/>
  <c r="L13" i="41"/>
  <c r="O13" i="41"/>
  <c r="Q13" i="41"/>
  <c r="M13" i="41"/>
  <c r="C13" i="41"/>
  <c r="V13" i="41"/>
  <c r="P13" i="41"/>
  <c r="U13" i="41"/>
  <c r="J13" i="41"/>
  <c r="B18" i="40"/>
  <c r="V13" i="40"/>
  <c r="R13" i="40"/>
  <c r="C13" i="40"/>
  <c r="O13" i="40"/>
  <c r="I13" i="40"/>
  <c r="P13" i="40"/>
  <c r="J13" i="40"/>
  <c r="L13" i="40"/>
  <c r="Q13" i="40"/>
  <c r="W13" i="40"/>
  <c r="E13" i="40"/>
  <c r="K13" i="40"/>
  <c r="D13" i="40"/>
  <c r="F13" i="40"/>
  <c r="U13" i="40"/>
  <c r="N13" i="40"/>
  <c r="F25" i="39"/>
  <c r="Q25" i="39"/>
  <c r="O25" i="39"/>
  <c r="J25" i="39"/>
  <c r="U25" i="39"/>
  <c r="R25" i="39"/>
  <c r="C25" i="39"/>
  <c r="P25" i="39"/>
  <c r="M25" i="39"/>
  <c r="K25" i="39"/>
  <c r="W25" i="39"/>
  <c r="AN58" i="39"/>
  <c r="AN42" i="39"/>
  <c r="AN30" i="39"/>
  <c r="AN43" i="39"/>
  <c r="AN31" i="39"/>
  <c r="AN21" i="39"/>
  <c r="AN10" i="39"/>
  <c r="AN56" i="39"/>
  <c r="AN44" i="39"/>
  <c r="AN32" i="39"/>
  <c r="AN22" i="39"/>
  <c r="AN11" i="39"/>
  <c r="AN7" i="39"/>
  <c r="AN55" i="39"/>
  <c r="AN6" i="39"/>
  <c r="AN59" i="39"/>
  <c r="AN45" i="39"/>
  <c r="AN33" i="39"/>
  <c r="AN23" i="39"/>
  <c r="AN19" i="39"/>
  <c r="AN12" i="39"/>
  <c r="AN8" i="39"/>
  <c r="AN24" i="39"/>
  <c r="AN18" i="39"/>
  <c r="AN54" i="39"/>
  <c r="AN46" i="39"/>
  <c r="AN34" i="39"/>
  <c r="AN57" i="39"/>
  <c r="AN47" i="39"/>
  <c r="AN35" i="39"/>
  <c r="AN60" i="39"/>
  <c r="AN48" i="39"/>
  <c r="AN36" i="39"/>
  <c r="AN20" i="39"/>
  <c r="AN9" i="39"/>
  <c r="B31" i="39"/>
  <c r="B32" i="39" s="1"/>
  <c r="B33" i="39" s="1"/>
  <c r="B34" i="39" s="1"/>
  <c r="B35" i="39" s="1"/>
  <c r="B36" i="39" s="1"/>
  <c r="B42" i="39" s="1"/>
  <c r="L25" i="39"/>
  <c r="D25" i="39"/>
  <c r="I25" i="39"/>
  <c r="V25" i="39"/>
  <c r="N25" i="39"/>
  <c r="U37" i="38"/>
  <c r="B31" i="38"/>
  <c r="B32" i="38" s="1"/>
  <c r="B33" i="38" s="1"/>
  <c r="B34" i="38" s="1"/>
  <c r="B35" i="38" s="1"/>
  <c r="B36" i="38" s="1"/>
  <c r="B42" i="38" s="1"/>
  <c r="V37" i="38"/>
  <c r="L37" i="38"/>
  <c r="R37" i="38"/>
  <c r="O25" i="38"/>
  <c r="J25" i="38"/>
  <c r="I25" i="38"/>
  <c r="C25" i="38"/>
  <c r="P25" i="38"/>
  <c r="R25" i="38"/>
  <c r="Q25" i="38"/>
  <c r="M25" i="38"/>
  <c r="W25" i="38"/>
  <c r="U25" i="38"/>
  <c r="D25" i="38"/>
  <c r="AN58" i="38"/>
  <c r="AN42" i="38"/>
  <c r="AN30" i="38"/>
  <c r="AN18" i="38"/>
  <c r="AN43" i="38"/>
  <c r="AN31" i="38"/>
  <c r="AN21" i="38"/>
  <c r="AN10" i="38"/>
  <c r="AN56" i="38"/>
  <c r="AN44" i="38"/>
  <c r="AN32" i="38"/>
  <c r="AN22" i="38"/>
  <c r="AN11" i="38"/>
  <c r="AN7" i="38"/>
  <c r="AN59" i="38"/>
  <c r="AN45" i="38"/>
  <c r="AN33" i="38"/>
  <c r="AN23" i="38"/>
  <c r="AN19" i="38"/>
  <c r="AN12" i="38"/>
  <c r="AN8" i="38"/>
  <c r="AN60" i="38"/>
  <c r="AN54" i="38"/>
  <c r="AN46" i="38"/>
  <c r="AN34" i="38"/>
  <c r="AN24" i="38"/>
  <c r="AN48" i="38"/>
  <c r="AN20" i="38"/>
  <c r="AN9" i="38"/>
  <c r="AN6" i="38"/>
  <c r="AN57" i="38"/>
  <c r="AN47" i="38"/>
  <c r="AN35" i="38"/>
  <c r="AN36" i="38"/>
  <c r="AN55" i="38"/>
  <c r="L25" i="38"/>
  <c r="N25" i="38"/>
  <c r="K25" i="38"/>
  <c r="F25" i="38"/>
  <c r="V25" i="38"/>
  <c r="E25" i="38"/>
  <c r="Q25" i="37"/>
  <c r="O25" i="37"/>
  <c r="R25" i="37"/>
  <c r="J25" i="37"/>
  <c r="B31" i="37"/>
  <c r="B32" i="37" s="1"/>
  <c r="B33" i="37" s="1"/>
  <c r="B34" i="37" s="1"/>
  <c r="B35" i="37" s="1"/>
  <c r="B36" i="37" s="1"/>
  <c r="B42" i="37" s="1"/>
  <c r="K25" i="37"/>
  <c r="C25" i="37"/>
  <c r="U25" i="37"/>
  <c r="M25" i="37"/>
  <c r="F25" i="37"/>
  <c r="L25" i="37"/>
  <c r="D25" i="37"/>
  <c r="W25" i="37"/>
  <c r="AN58" i="37"/>
  <c r="AN42" i="37"/>
  <c r="AN30" i="37"/>
  <c r="AN37" i="37" s="1"/>
  <c r="AN18" i="37"/>
  <c r="AN43" i="37"/>
  <c r="AN31" i="37"/>
  <c r="AN21" i="37"/>
  <c r="AN10" i="37"/>
  <c r="AN56" i="37"/>
  <c r="AN44" i="37"/>
  <c r="AN32" i="37"/>
  <c r="AN22" i="37"/>
  <c r="AN11" i="37"/>
  <c r="AN7" i="37"/>
  <c r="AN55" i="37"/>
  <c r="AN59" i="37"/>
  <c r="AN45" i="37"/>
  <c r="AN33" i="37"/>
  <c r="AN23" i="37"/>
  <c r="AN19" i="37"/>
  <c r="AN12" i="37"/>
  <c r="AN8" i="37"/>
  <c r="AN35" i="37"/>
  <c r="AN20" i="37"/>
  <c r="AN9" i="37"/>
  <c r="AN6" i="37"/>
  <c r="AN54" i="37"/>
  <c r="AN46" i="37"/>
  <c r="AN34" i="37"/>
  <c r="AN24" i="37"/>
  <c r="AN47" i="37"/>
  <c r="AN57" i="37"/>
  <c r="AN60" i="37"/>
  <c r="AN48" i="37"/>
  <c r="AN36" i="37"/>
  <c r="V25" i="37"/>
  <c r="N25" i="37"/>
  <c r="I25" i="37"/>
  <c r="P25" i="37"/>
  <c r="E25" i="37"/>
  <c r="Q25" i="36"/>
  <c r="K25" i="36"/>
  <c r="C25" i="36"/>
  <c r="L25" i="36"/>
  <c r="AN58" i="36"/>
  <c r="AN42" i="36"/>
  <c r="AN30" i="36"/>
  <c r="AN18" i="36"/>
  <c r="AN43" i="36"/>
  <c r="AN31" i="36"/>
  <c r="AN21" i="36"/>
  <c r="AN10" i="36"/>
  <c r="AN56" i="36"/>
  <c r="AN44" i="36"/>
  <c r="AN32" i="36"/>
  <c r="AN22" i="36"/>
  <c r="AN11" i="36"/>
  <c r="AN7" i="36"/>
  <c r="AN23" i="36"/>
  <c r="AN12" i="36"/>
  <c r="AN8" i="36"/>
  <c r="AN60" i="36"/>
  <c r="AN9" i="36"/>
  <c r="AN6" i="36"/>
  <c r="AN59" i="36"/>
  <c r="AN45" i="36"/>
  <c r="AN33" i="36"/>
  <c r="AN19" i="36"/>
  <c r="AN54" i="36"/>
  <c r="AN46" i="36"/>
  <c r="AN34" i="36"/>
  <c r="AN24" i="36"/>
  <c r="AN36" i="36"/>
  <c r="AN57" i="36"/>
  <c r="AN47" i="36"/>
  <c r="AN35" i="36"/>
  <c r="AN48" i="36"/>
  <c r="AN20" i="36"/>
  <c r="AN55" i="36"/>
  <c r="U25" i="36"/>
  <c r="M25" i="36"/>
  <c r="R25" i="36"/>
  <c r="W25" i="36"/>
  <c r="V25" i="36"/>
  <c r="D25" i="36"/>
  <c r="B31" i="36"/>
  <c r="B32" i="36" s="1"/>
  <c r="B33" i="36" s="1"/>
  <c r="B34" i="36" s="1"/>
  <c r="B35" i="36" s="1"/>
  <c r="B36" i="36" s="1"/>
  <c r="B42" i="36" s="1"/>
  <c r="N25" i="36"/>
  <c r="F25" i="36"/>
  <c r="I25" i="36"/>
  <c r="E25" i="36"/>
  <c r="P25" i="36"/>
  <c r="J25" i="36"/>
  <c r="O25" i="36"/>
  <c r="AG22" i="33"/>
  <c r="AN61" i="37" l="1"/>
  <c r="W25" i="46"/>
  <c r="J25" i="46"/>
  <c r="M25" i="46"/>
  <c r="Q37" i="46"/>
  <c r="B31" i="46"/>
  <c r="B32" i="46" s="1"/>
  <c r="B33" i="46" s="1"/>
  <c r="B34" i="46" s="1"/>
  <c r="B35" i="46" s="1"/>
  <c r="B36" i="46" s="1"/>
  <c r="B42" i="46" s="1"/>
  <c r="P37" i="46"/>
  <c r="O37" i="46"/>
  <c r="D37" i="46"/>
  <c r="W37" i="46"/>
  <c r="M37" i="46"/>
  <c r="V37" i="46"/>
  <c r="L37" i="46"/>
  <c r="J37" i="46"/>
  <c r="I25" i="46"/>
  <c r="AN58" i="46"/>
  <c r="AN42" i="46"/>
  <c r="AN49" i="46" s="1"/>
  <c r="AN30" i="46"/>
  <c r="AN18" i="46"/>
  <c r="AN9" i="46"/>
  <c r="AN43" i="46"/>
  <c r="AN31" i="46"/>
  <c r="AN21" i="46"/>
  <c r="AN10" i="46"/>
  <c r="AN36" i="46"/>
  <c r="AN56" i="46"/>
  <c r="AN44" i="46"/>
  <c r="AN32" i="46"/>
  <c r="AN22" i="46"/>
  <c r="AN11" i="46"/>
  <c r="AN7" i="46"/>
  <c r="AN48" i="46"/>
  <c r="AN59" i="46"/>
  <c r="AN45" i="46"/>
  <c r="AN33" i="46"/>
  <c r="AN23" i="46"/>
  <c r="AN19" i="46"/>
  <c r="AN12" i="46"/>
  <c r="AN8" i="46"/>
  <c r="AN60" i="46"/>
  <c r="AN20" i="46"/>
  <c r="AN54" i="46"/>
  <c r="AN46" i="46"/>
  <c r="AN34" i="46"/>
  <c r="AN24" i="46"/>
  <c r="AN57" i="46"/>
  <c r="AN47" i="46"/>
  <c r="AN35" i="46"/>
  <c r="AN55" i="46"/>
  <c r="AN6" i="46"/>
  <c r="K25" i="46"/>
  <c r="D25" i="46"/>
  <c r="U25" i="46"/>
  <c r="N25" i="46"/>
  <c r="Q25" i="46"/>
  <c r="L25" i="46"/>
  <c r="E25" i="46"/>
  <c r="F25" i="46"/>
  <c r="V25" i="46"/>
  <c r="O25" i="46"/>
  <c r="P25" i="46"/>
  <c r="C25" i="46"/>
  <c r="P25" i="45"/>
  <c r="F25" i="45"/>
  <c r="V25" i="45"/>
  <c r="E25" i="45"/>
  <c r="B31" i="45"/>
  <c r="B32" i="45" s="1"/>
  <c r="B33" i="45" s="1"/>
  <c r="B34" i="45" s="1"/>
  <c r="B35" i="45" s="1"/>
  <c r="B36" i="45" s="1"/>
  <c r="B42" i="45" s="1"/>
  <c r="O25" i="45"/>
  <c r="Q25" i="45"/>
  <c r="C25" i="45"/>
  <c r="AN58" i="45"/>
  <c r="AN42" i="45"/>
  <c r="AN30" i="45"/>
  <c r="AN18" i="45"/>
  <c r="AN48" i="45"/>
  <c r="AN43" i="45"/>
  <c r="AN31" i="45"/>
  <c r="AN21" i="45"/>
  <c r="AN10" i="45"/>
  <c r="AN9" i="45"/>
  <c r="AN56" i="45"/>
  <c r="AN44" i="45"/>
  <c r="AN32" i="45"/>
  <c r="AN22" i="45"/>
  <c r="AN11" i="45"/>
  <c r="AN7" i="45"/>
  <c r="AN36" i="45"/>
  <c r="AN20" i="45"/>
  <c r="AN59" i="45"/>
  <c r="AN45" i="45"/>
  <c r="AN33" i="45"/>
  <c r="AN23" i="45"/>
  <c r="AN19" i="45"/>
  <c r="AN12" i="45"/>
  <c r="AN8" i="45"/>
  <c r="AN60" i="45"/>
  <c r="AN54" i="45"/>
  <c r="AN46" i="45"/>
  <c r="AN34" i="45"/>
  <c r="AN24" i="45"/>
  <c r="AN57" i="45"/>
  <c r="AN47" i="45"/>
  <c r="AN35" i="45"/>
  <c r="AN55" i="45"/>
  <c r="AN6" i="45"/>
  <c r="J25" i="45"/>
  <c r="M25" i="45"/>
  <c r="R25" i="45"/>
  <c r="W25" i="45"/>
  <c r="K25" i="45"/>
  <c r="I25" i="45"/>
  <c r="U25" i="45"/>
  <c r="D25" i="45"/>
  <c r="L25" i="45"/>
  <c r="N25" i="45"/>
  <c r="K25" i="44"/>
  <c r="D25" i="44"/>
  <c r="J25" i="44"/>
  <c r="AN58" i="44"/>
  <c r="AN42" i="44"/>
  <c r="AN30" i="44"/>
  <c r="AN18" i="44"/>
  <c r="AN43" i="44"/>
  <c r="AN31" i="44"/>
  <c r="AN21" i="44"/>
  <c r="AN10" i="44"/>
  <c r="AN48" i="44"/>
  <c r="AN36" i="44"/>
  <c r="AN56" i="44"/>
  <c r="AN44" i="44"/>
  <c r="AN32" i="44"/>
  <c r="AN22" i="44"/>
  <c r="AN11" i="44"/>
  <c r="AN7" i="44"/>
  <c r="AN60" i="44"/>
  <c r="AN59" i="44"/>
  <c r="AN45" i="44"/>
  <c r="AN33" i="44"/>
  <c r="AN23" i="44"/>
  <c r="AN19" i="44"/>
  <c r="AN12" i="44"/>
  <c r="AN8" i="44"/>
  <c r="AN9" i="44"/>
  <c r="AN54" i="44"/>
  <c r="AN46" i="44"/>
  <c r="AN34" i="44"/>
  <c r="AN24" i="44"/>
  <c r="AN20" i="44"/>
  <c r="AN57" i="44"/>
  <c r="AN47" i="44"/>
  <c r="AN35" i="44"/>
  <c r="AN55" i="44"/>
  <c r="AN6" i="44"/>
  <c r="U25" i="44"/>
  <c r="N25" i="44"/>
  <c r="F25" i="44"/>
  <c r="L25" i="44"/>
  <c r="E25" i="44"/>
  <c r="W37" i="44"/>
  <c r="B31" i="44"/>
  <c r="B32" i="44" s="1"/>
  <c r="B33" i="44" s="1"/>
  <c r="B34" i="44" s="1"/>
  <c r="B35" i="44" s="1"/>
  <c r="B36" i="44" s="1"/>
  <c r="B42" i="44" s="1"/>
  <c r="J37" i="44"/>
  <c r="P25" i="44"/>
  <c r="V25" i="44"/>
  <c r="O25" i="44"/>
  <c r="Q25" i="44"/>
  <c r="I25" i="44"/>
  <c r="C25" i="44"/>
  <c r="M25" i="44"/>
  <c r="R25" i="44"/>
  <c r="W25" i="44"/>
  <c r="Q37" i="43"/>
  <c r="L37" i="43"/>
  <c r="V37" i="43"/>
  <c r="W37" i="43"/>
  <c r="N37" i="43"/>
  <c r="O37" i="43"/>
  <c r="P37" i="43"/>
  <c r="AN13" i="43"/>
  <c r="J37" i="43"/>
  <c r="C37" i="43"/>
  <c r="E37" i="43"/>
  <c r="M37" i="43"/>
  <c r="F37" i="43"/>
  <c r="AN25" i="43"/>
  <c r="AN37" i="43"/>
  <c r="K37" i="43"/>
  <c r="R37" i="43"/>
  <c r="AN61" i="43"/>
  <c r="AN49" i="43"/>
  <c r="B43" i="43"/>
  <c r="B44" i="43" s="1"/>
  <c r="B45" i="43" s="1"/>
  <c r="B46" i="43" s="1"/>
  <c r="B47" i="43" s="1"/>
  <c r="B48" i="43" s="1"/>
  <c r="D37" i="43"/>
  <c r="I37" i="43"/>
  <c r="AN37" i="42"/>
  <c r="O25" i="42"/>
  <c r="R25" i="42"/>
  <c r="Q25" i="42"/>
  <c r="P25" i="42"/>
  <c r="C25" i="42"/>
  <c r="F37" i="42"/>
  <c r="D37" i="42"/>
  <c r="M37" i="42"/>
  <c r="B31" i="42"/>
  <c r="B32" i="42" s="1"/>
  <c r="B33" i="42" s="1"/>
  <c r="B34" i="42" s="1"/>
  <c r="B35" i="42" s="1"/>
  <c r="B36" i="42" s="1"/>
  <c r="B42" i="42" s="1"/>
  <c r="L37" i="42"/>
  <c r="U37" i="42"/>
  <c r="J37" i="42"/>
  <c r="I25" i="42"/>
  <c r="J25" i="42"/>
  <c r="M25" i="42"/>
  <c r="AN13" i="42"/>
  <c r="AN25" i="42"/>
  <c r="U25" i="42"/>
  <c r="D25" i="42"/>
  <c r="AN61" i="42"/>
  <c r="AN49" i="42"/>
  <c r="K25" i="42"/>
  <c r="L25" i="42"/>
  <c r="N25" i="42"/>
  <c r="W25" i="42"/>
  <c r="F25" i="42"/>
  <c r="V25" i="42"/>
  <c r="E25" i="42"/>
  <c r="R25" i="41"/>
  <c r="L25" i="41"/>
  <c r="W25" i="41"/>
  <c r="O25" i="41"/>
  <c r="J25" i="41"/>
  <c r="V25" i="41"/>
  <c r="C25" i="41"/>
  <c r="AN58" i="41"/>
  <c r="AN42" i="41"/>
  <c r="AN30" i="41"/>
  <c r="AN18" i="41"/>
  <c r="AN43" i="41"/>
  <c r="AN31" i="41"/>
  <c r="AN56" i="41"/>
  <c r="AN44" i="41"/>
  <c r="AN32" i="41"/>
  <c r="AN22" i="41"/>
  <c r="AN11" i="41"/>
  <c r="AN7" i="41"/>
  <c r="AN20" i="41"/>
  <c r="AN59" i="41"/>
  <c r="AN45" i="41"/>
  <c r="AN33" i="41"/>
  <c r="AN23" i="41"/>
  <c r="AN19" i="41"/>
  <c r="AN12" i="41"/>
  <c r="AN8" i="41"/>
  <c r="AN36" i="41"/>
  <c r="AN54" i="41"/>
  <c r="AN46" i="41"/>
  <c r="AN34" i="41"/>
  <c r="AN24" i="41"/>
  <c r="AN48" i="41"/>
  <c r="AN9" i="41"/>
  <c r="AN57" i="41"/>
  <c r="AN47" i="41"/>
  <c r="AN35" i="41"/>
  <c r="AN60" i="41"/>
  <c r="AN55" i="41"/>
  <c r="AN6" i="41"/>
  <c r="AN13" i="41" s="1"/>
  <c r="AN21" i="41"/>
  <c r="AN10" i="41"/>
  <c r="Q25" i="41"/>
  <c r="M25" i="41"/>
  <c r="U25" i="41"/>
  <c r="D25" i="41"/>
  <c r="B31" i="41"/>
  <c r="B32" i="41" s="1"/>
  <c r="B33" i="41" s="1"/>
  <c r="B34" i="41" s="1"/>
  <c r="B35" i="41" s="1"/>
  <c r="B36" i="41" s="1"/>
  <c r="B42" i="41" s="1"/>
  <c r="N25" i="41"/>
  <c r="F25" i="41"/>
  <c r="I25" i="41"/>
  <c r="E25" i="41"/>
  <c r="AN58" i="40"/>
  <c r="AN42" i="40"/>
  <c r="AN30" i="40"/>
  <c r="AN18" i="40"/>
  <c r="AN43" i="40"/>
  <c r="AN31" i="40"/>
  <c r="AN21" i="40"/>
  <c r="AN10" i="40"/>
  <c r="AN56" i="40"/>
  <c r="AN44" i="40"/>
  <c r="AN32" i="40"/>
  <c r="AN22" i="40"/>
  <c r="AN11" i="40"/>
  <c r="AN7" i="40"/>
  <c r="AN59" i="40"/>
  <c r="AN45" i="40"/>
  <c r="AN33" i="40"/>
  <c r="AN23" i="40"/>
  <c r="AN19" i="40"/>
  <c r="AN12" i="40"/>
  <c r="AN8" i="40"/>
  <c r="AN48" i="40"/>
  <c r="AN36" i="40"/>
  <c r="AN54" i="40"/>
  <c r="AN61" i="40" s="1"/>
  <c r="AN46" i="40"/>
  <c r="AN34" i="40"/>
  <c r="AN24" i="40"/>
  <c r="AN60" i="40"/>
  <c r="AN57" i="40"/>
  <c r="AN47" i="40"/>
  <c r="AN35" i="40"/>
  <c r="AN20" i="40"/>
  <c r="AN9" i="40"/>
  <c r="AN55" i="40"/>
  <c r="AN6" i="40"/>
  <c r="O25" i="40"/>
  <c r="M25" i="40"/>
  <c r="C25" i="40"/>
  <c r="V25" i="40"/>
  <c r="Q25" i="40"/>
  <c r="B19" i="40"/>
  <c r="B20" i="40" s="1"/>
  <c r="B21" i="40" s="1"/>
  <c r="B22" i="40" s="1"/>
  <c r="B23" i="40" s="1"/>
  <c r="B24" i="40" s="1"/>
  <c r="B30" i="40" s="1"/>
  <c r="K25" i="40"/>
  <c r="J25" i="40"/>
  <c r="I25" i="40"/>
  <c r="R25" i="40"/>
  <c r="P25" i="40"/>
  <c r="B43" i="39"/>
  <c r="B44" i="39" s="1"/>
  <c r="B45" i="39" s="1"/>
  <c r="B46" i="39" s="1"/>
  <c r="B47" i="39" s="1"/>
  <c r="B48" i="39" s="1"/>
  <c r="K37" i="39"/>
  <c r="D37" i="39"/>
  <c r="Q37" i="39"/>
  <c r="M37" i="39"/>
  <c r="U37" i="39"/>
  <c r="N37" i="39"/>
  <c r="I37" i="39"/>
  <c r="R37" i="39"/>
  <c r="J37" i="39"/>
  <c r="AN37" i="39"/>
  <c r="L37" i="39"/>
  <c r="AN49" i="39"/>
  <c r="V37" i="39"/>
  <c r="O37" i="39"/>
  <c r="AN61" i="39"/>
  <c r="E37" i="39"/>
  <c r="C37" i="39"/>
  <c r="F37" i="39"/>
  <c r="AN25" i="39"/>
  <c r="W37" i="39"/>
  <c r="P37" i="39"/>
  <c r="AN13" i="39"/>
  <c r="D37" i="38"/>
  <c r="AN25" i="38"/>
  <c r="N37" i="38"/>
  <c r="B43" i="38"/>
  <c r="B44" i="38" s="1"/>
  <c r="B45" i="38" s="1"/>
  <c r="B46" i="38" s="1"/>
  <c r="B47" i="38" s="1"/>
  <c r="B48" i="38" s="1"/>
  <c r="B54" i="38" s="1"/>
  <c r="N49" i="38"/>
  <c r="D49" i="38"/>
  <c r="L49" i="38"/>
  <c r="K49" i="38"/>
  <c r="E37" i="38"/>
  <c r="K37" i="38"/>
  <c r="O37" i="38"/>
  <c r="AN37" i="38"/>
  <c r="AN49" i="38"/>
  <c r="AN13" i="38"/>
  <c r="AN61" i="38"/>
  <c r="C37" i="38"/>
  <c r="F37" i="38"/>
  <c r="M37" i="38"/>
  <c r="P37" i="38"/>
  <c r="J37" i="38"/>
  <c r="W37" i="38"/>
  <c r="I37" i="38"/>
  <c r="Q37" i="38"/>
  <c r="AN13" i="37"/>
  <c r="B43" i="37"/>
  <c r="B44" i="37" s="1"/>
  <c r="B45" i="37" s="1"/>
  <c r="B46" i="37" s="1"/>
  <c r="B47" i="37" s="1"/>
  <c r="B48" i="37" s="1"/>
  <c r="P37" i="37"/>
  <c r="AN49" i="37"/>
  <c r="K37" i="37"/>
  <c r="D37" i="37"/>
  <c r="I37" i="37"/>
  <c r="U37" i="37"/>
  <c r="N37" i="37"/>
  <c r="Q37" i="37"/>
  <c r="R37" i="37"/>
  <c r="J37" i="37"/>
  <c r="V37" i="37"/>
  <c r="L37" i="37"/>
  <c r="C37" i="37"/>
  <c r="E37" i="37"/>
  <c r="M37" i="37"/>
  <c r="O37" i="37"/>
  <c r="AN25" i="37"/>
  <c r="W37" i="37"/>
  <c r="F37" i="37"/>
  <c r="AN13" i="36"/>
  <c r="C37" i="36"/>
  <c r="F37" i="36"/>
  <c r="P37" i="36"/>
  <c r="AN25" i="36"/>
  <c r="I37" i="36"/>
  <c r="AN37" i="36"/>
  <c r="J37" i="36"/>
  <c r="W37" i="36"/>
  <c r="R37" i="36"/>
  <c r="D37" i="36"/>
  <c r="Q37" i="36"/>
  <c r="AN49" i="36"/>
  <c r="M37" i="36"/>
  <c r="N37" i="36"/>
  <c r="AN61" i="36"/>
  <c r="K37" i="36"/>
  <c r="B43" i="36"/>
  <c r="B44" i="36" s="1"/>
  <c r="B45" i="36" s="1"/>
  <c r="B46" i="36" s="1"/>
  <c r="B47" i="36" s="1"/>
  <c r="B48" i="36" s="1"/>
  <c r="E37" i="36"/>
  <c r="U37" i="36"/>
  <c r="V37" i="36"/>
  <c r="L37" i="36"/>
  <c r="O37" i="36"/>
  <c r="AO60" i="33"/>
  <c r="AM60" i="33"/>
  <c r="AL60" i="33"/>
  <c r="AO59" i="33"/>
  <c r="AM59" i="33"/>
  <c r="AL59" i="33"/>
  <c r="AO58" i="33"/>
  <c r="AM58" i="33"/>
  <c r="AL58" i="33"/>
  <c r="AO57" i="33"/>
  <c r="AM57" i="33"/>
  <c r="AL57" i="33"/>
  <c r="AO56" i="33"/>
  <c r="AM56" i="33"/>
  <c r="AL56" i="33"/>
  <c r="AO55" i="33"/>
  <c r="AM55" i="33"/>
  <c r="AL55" i="33"/>
  <c r="AO54" i="33"/>
  <c r="AM54" i="33"/>
  <c r="AL54" i="33"/>
  <c r="AO48" i="33"/>
  <c r="AM48" i="33"/>
  <c r="AL48" i="33"/>
  <c r="AO47" i="33"/>
  <c r="AM47" i="33"/>
  <c r="AL47" i="33"/>
  <c r="AO46" i="33"/>
  <c r="AM46" i="33"/>
  <c r="AL46" i="33"/>
  <c r="AO45" i="33"/>
  <c r="AM45" i="33"/>
  <c r="AL45" i="33"/>
  <c r="AO44" i="33"/>
  <c r="AM44" i="33"/>
  <c r="AL44" i="33"/>
  <c r="AO43" i="33"/>
  <c r="AM43" i="33"/>
  <c r="AL43" i="33"/>
  <c r="AO42" i="33"/>
  <c r="AM42" i="33"/>
  <c r="AL42" i="33"/>
  <c r="AO36" i="33"/>
  <c r="AM36" i="33"/>
  <c r="AL36" i="33"/>
  <c r="AO35" i="33"/>
  <c r="AM35" i="33"/>
  <c r="AL35" i="33"/>
  <c r="AO34" i="33"/>
  <c r="AM34" i="33"/>
  <c r="AL34" i="33"/>
  <c r="AO33" i="33"/>
  <c r="AM33" i="33"/>
  <c r="AL33" i="33"/>
  <c r="AO32" i="33"/>
  <c r="AM32" i="33"/>
  <c r="AL32" i="33"/>
  <c r="AO31" i="33"/>
  <c r="AM31" i="33"/>
  <c r="AL31" i="33"/>
  <c r="AO30" i="33"/>
  <c r="AM30" i="33"/>
  <c r="AL30" i="33"/>
  <c r="AO24" i="33"/>
  <c r="AM24" i="33"/>
  <c r="AL24" i="33"/>
  <c r="AO23" i="33"/>
  <c r="AM23" i="33"/>
  <c r="AL23" i="33"/>
  <c r="AO22" i="33"/>
  <c r="AM22" i="33"/>
  <c r="AL22" i="33"/>
  <c r="AO21" i="33"/>
  <c r="AM21" i="33"/>
  <c r="AL21" i="33"/>
  <c r="AO20" i="33"/>
  <c r="AM20" i="33"/>
  <c r="AL20" i="33"/>
  <c r="AO19" i="33"/>
  <c r="AM19" i="33"/>
  <c r="AL19" i="33"/>
  <c r="AO18" i="33"/>
  <c r="AM18" i="33"/>
  <c r="AL18" i="33"/>
  <c r="AO12" i="33"/>
  <c r="AM12" i="33"/>
  <c r="AL12" i="33"/>
  <c r="AO11" i="33"/>
  <c r="AM11" i="33"/>
  <c r="AL11" i="33"/>
  <c r="AO10" i="33"/>
  <c r="AM10" i="33"/>
  <c r="AL10" i="33"/>
  <c r="AO9" i="33"/>
  <c r="AM9" i="33"/>
  <c r="AL9" i="33"/>
  <c r="AO8" i="33"/>
  <c r="AM8" i="33"/>
  <c r="AL8" i="33"/>
  <c r="AO7" i="33"/>
  <c r="AM7" i="33"/>
  <c r="AL7" i="33"/>
  <c r="AO6" i="33"/>
  <c r="AM6" i="33"/>
  <c r="AL6" i="33"/>
  <c r="C37" i="46" l="1"/>
  <c r="F37" i="46"/>
  <c r="U37" i="46"/>
  <c r="I37" i="46"/>
  <c r="R37" i="46"/>
  <c r="N37" i="46"/>
  <c r="E37" i="46"/>
  <c r="AN61" i="46"/>
  <c r="AN37" i="46"/>
  <c r="Q49" i="46"/>
  <c r="B43" i="46"/>
  <c r="B44" i="46" s="1"/>
  <c r="B45" i="46" s="1"/>
  <c r="B46" i="46" s="1"/>
  <c r="B47" i="46" s="1"/>
  <c r="B48" i="46" s="1"/>
  <c r="N49" i="46"/>
  <c r="D49" i="46"/>
  <c r="V49" i="46"/>
  <c r="J49" i="46"/>
  <c r="AN13" i="46"/>
  <c r="AN25" i="46"/>
  <c r="K37" i="46"/>
  <c r="N37" i="45"/>
  <c r="J37" i="45"/>
  <c r="F37" i="45"/>
  <c r="R37" i="45"/>
  <c r="P37" i="45"/>
  <c r="V37" i="45"/>
  <c r="M37" i="45"/>
  <c r="W37" i="45"/>
  <c r="D37" i="45"/>
  <c r="I37" i="45"/>
  <c r="AN13" i="45"/>
  <c r="AN25" i="45"/>
  <c r="Q37" i="45"/>
  <c r="AN61" i="45"/>
  <c r="AN37" i="45"/>
  <c r="K37" i="45"/>
  <c r="E37" i="45"/>
  <c r="AN49" i="45"/>
  <c r="L37" i="45"/>
  <c r="O37" i="45"/>
  <c r="B43" i="45"/>
  <c r="B44" i="45" s="1"/>
  <c r="B45" i="45" s="1"/>
  <c r="B46" i="45" s="1"/>
  <c r="B47" i="45" s="1"/>
  <c r="B48" i="45" s="1"/>
  <c r="C37" i="45"/>
  <c r="U37" i="45"/>
  <c r="U37" i="44"/>
  <c r="R37" i="44"/>
  <c r="O37" i="44"/>
  <c r="F37" i="44"/>
  <c r="AN61" i="44"/>
  <c r="AN49" i="44"/>
  <c r="L37" i="44"/>
  <c r="I37" i="44"/>
  <c r="V37" i="44"/>
  <c r="C37" i="44"/>
  <c r="M37" i="44"/>
  <c r="E37" i="44"/>
  <c r="AN37" i="44"/>
  <c r="P37" i="44"/>
  <c r="K37" i="44"/>
  <c r="D37" i="44"/>
  <c r="Q37" i="44"/>
  <c r="B43" i="44"/>
  <c r="B44" i="44" s="1"/>
  <c r="B45" i="44" s="1"/>
  <c r="B46" i="44" s="1"/>
  <c r="B47" i="44" s="1"/>
  <c r="B48" i="44" s="1"/>
  <c r="B54" i="44" s="1"/>
  <c r="C49" i="44"/>
  <c r="N37" i="44"/>
  <c r="AN13" i="44"/>
  <c r="AN25" i="44"/>
  <c r="C49" i="43"/>
  <c r="M49" i="43"/>
  <c r="F49" i="43"/>
  <c r="W49" i="43"/>
  <c r="P49" i="43"/>
  <c r="O49" i="43"/>
  <c r="J49" i="43"/>
  <c r="I49" i="43"/>
  <c r="K49" i="43"/>
  <c r="D49" i="43"/>
  <c r="Q49" i="43"/>
  <c r="U49" i="43"/>
  <c r="L49" i="43"/>
  <c r="N49" i="43"/>
  <c r="R49" i="43"/>
  <c r="V49" i="43"/>
  <c r="E49" i="43"/>
  <c r="V37" i="42"/>
  <c r="K37" i="42"/>
  <c r="C37" i="42"/>
  <c r="P37" i="42"/>
  <c r="I37" i="42"/>
  <c r="R37" i="42"/>
  <c r="W37" i="42"/>
  <c r="Q37" i="42"/>
  <c r="N37" i="42"/>
  <c r="E37" i="42"/>
  <c r="B43" i="42"/>
  <c r="B44" i="42" s="1"/>
  <c r="B45" i="42" s="1"/>
  <c r="B46" i="42" s="1"/>
  <c r="B47" i="42" s="1"/>
  <c r="B48" i="42" s="1"/>
  <c r="O37" i="42"/>
  <c r="P37" i="41"/>
  <c r="J37" i="41"/>
  <c r="L37" i="41"/>
  <c r="W37" i="41"/>
  <c r="M37" i="41"/>
  <c r="F37" i="41"/>
  <c r="AN49" i="41"/>
  <c r="B43" i="41"/>
  <c r="B44" i="41" s="1"/>
  <c r="B45" i="41" s="1"/>
  <c r="B46" i="41" s="1"/>
  <c r="B47" i="41" s="1"/>
  <c r="B48" i="41" s="1"/>
  <c r="B54" i="41" s="1"/>
  <c r="I37" i="41"/>
  <c r="R37" i="41"/>
  <c r="U37" i="41"/>
  <c r="Q37" i="41"/>
  <c r="D37" i="41"/>
  <c r="AN61" i="41"/>
  <c r="V37" i="41"/>
  <c r="N37" i="41"/>
  <c r="K37" i="41"/>
  <c r="E37" i="41"/>
  <c r="AN25" i="41"/>
  <c r="C37" i="41"/>
  <c r="O37" i="41"/>
  <c r="AN37" i="41"/>
  <c r="E25" i="40"/>
  <c r="F25" i="40"/>
  <c r="L25" i="40"/>
  <c r="AN13" i="40"/>
  <c r="AN25" i="40"/>
  <c r="W25" i="40"/>
  <c r="AN37" i="40"/>
  <c r="U25" i="40"/>
  <c r="D25" i="40"/>
  <c r="AN49" i="40"/>
  <c r="B31" i="40"/>
  <c r="B32" i="40" s="1"/>
  <c r="B33" i="40" s="1"/>
  <c r="B34" i="40" s="1"/>
  <c r="B35" i="40" s="1"/>
  <c r="B36" i="40" s="1"/>
  <c r="B42" i="40" s="1"/>
  <c r="N25" i="40"/>
  <c r="V49" i="39"/>
  <c r="O49" i="39"/>
  <c r="M49" i="39"/>
  <c r="P49" i="39"/>
  <c r="W49" i="39"/>
  <c r="I49" i="39"/>
  <c r="K49" i="39"/>
  <c r="R49" i="39"/>
  <c r="Q49" i="39"/>
  <c r="U49" i="39"/>
  <c r="D49" i="39"/>
  <c r="J49" i="39"/>
  <c r="N49" i="39"/>
  <c r="L49" i="39"/>
  <c r="E49" i="39"/>
  <c r="C49" i="39"/>
  <c r="F49" i="39"/>
  <c r="C49" i="38"/>
  <c r="M49" i="38"/>
  <c r="R49" i="38"/>
  <c r="Q49" i="38"/>
  <c r="B55" i="38"/>
  <c r="B56" i="38" s="1"/>
  <c r="B57" i="38" s="1"/>
  <c r="B58" i="38" s="1"/>
  <c r="B59" i="38" s="1"/>
  <c r="B60" i="38" s="1"/>
  <c r="W61" i="38"/>
  <c r="V49" i="38"/>
  <c r="E49" i="38"/>
  <c r="O49" i="38"/>
  <c r="F49" i="38"/>
  <c r="W49" i="38"/>
  <c r="AF52" i="38" s="1"/>
  <c r="AG52" i="38" s="1"/>
  <c r="P49" i="38"/>
  <c r="J49" i="38"/>
  <c r="U49" i="38"/>
  <c r="I49" i="38"/>
  <c r="K49" i="37"/>
  <c r="W49" i="37"/>
  <c r="Q49" i="37"/>
  <c r="M49" i="37"/>
  <c r="U49" i="37"/>
  <c r="D49" i="37"/>
  <c r="I49" i="37"/>
  <c r="R49" i="37"/>
  <c r="N49" i="37"/>
  <c r="J49" i="37"/>
  <c r="E49" i="37"/>
  <c r="L49" i="37"/>
  <c r="O49" i="37"/>
  <c r="AF48" i="37"/>
  <c r="AG48" i="37" s="1"/>
  <c r="V49" i="37"/>
  <c r="F49" i="37"/>
  <c r="C49" i="37"/>
  <c r="P49" i="37"/>
  <c r="C49" i="36"/>
  <c r="F49" i="36"/>
  <c r="P49" i="36"/>
  <c r="M49" i="36"/>
  <c r="W49" i="36"/>
  <c r="I49" i="36"/>
  <c r="J49" i="36"/>
  <c r="R49" i="36"/>
  <c r="D49" i="36"/>
  <c r="Q49" i="36"/>
  <c r="N49" i="36"/>
  <c r="U49" i="36"/>
  <c r="K49" i="36"/>
  <c r="L49" i="36"/>
  <c r="E49" i="36"/>
  <c r="V49" i="36"/>
  <c r="O49" i="36"/>
  <c r="AO37" i="33"/>
  <c r="AL61" i="33"/>
  <c r="AM13" i="33"/>
  <c r="AM61" i="33"/>
  <c r="AL25" i="33"/>
  <c r="AM25" i="33"/>
  <c r="AM37" i="33"/>
  <c r="AO61" i="33"/>
  <c r="AO25" i="33"/>
  <c r="AO13" i="33"/>
  <c r="AL13" i="33"/>
  <c r="AM49" i="33"/>
  <c r="AO49" i="33"/>
  <c r="AL37" i="33"/>
  <c r="AL49" i="33"/>
  <c r="B6" i="33"/>
  <c r="U49" i="46" l="1"/>
  <c r="K49" i="46"/>
  <c r="R49" i="46"/>
  <c r="L49" i="46"/>
  <c r="I49" i="46"/>
  <c r="C49" i="46"/>
  <c r="AF49" i="46"/>
  <c r="E49" i="46"/>
  <c r="O49" i="46"/>
  <c r="M49" i="46"/>
  <c r="AF38" i="46" s="1"/>
  <c r="AG38" i="46" s="1"/>
  <c r="F49" i="46"/>
  <c r="W49" i="46"/>
  <c r="P49" i="46"/>
  <c r="E49" i="45"/>
  <c r="P49" i="45"/>
  <c r="J49" i="45"/>
  <c r="R49" i="45"/>
  <c r="I49" i="45"/>
  <c r="L49" i="45"/>
  <c r="D49" i="45"/>
  <c r="U49" i="45"/>
  <c r="N49" i="45"/>
  <c r="Q49" i="45"/>
  <c r="V49" i="45"/>
  <c r="M49" i="45"/>
  <c r="K49" i="45"/>
  <c r="O49" i="45"/>
  <c r="C49" i="45"/>
  <c r="W49" i="45"/>
  <c r="F49" i="45"/>
  <c r="V49" i="44"/>
  <c r="O49" i="44"/>
  <c r="F49" i="44"/>
  <c r="M49" i="44"/>
  <c r="P49" i="44"/>
  <c r="W49" i="44"/>
  <c r="U49" i="44"/>
  <c r="Q61" i="44"/>
  <c r="B55" i="44"/>
  <c r="B56" i="44" s="1"/>
  <c r="B57" i="44" s="1"/>
  <c r="B58" i="44" s="1"/>
  <c r="B59" i="44" s="1"/>
  <c r="B60" i="44" s="1"/>
  <c r="N61" i="44" s="1"/>
  <c r="D61" i="44"/>
  <c r="W61" i="44"/>
  <c r="M61" i="44"/>
  <c r="K61" i="44"/>
  <c r="V61" i="44"/>
  <c r="U61" i="44"/>
  <c r="R61" i="44"/>
  <c r="J61" i="44"/>
  <c r="I49" i="44"/>
  <c r="K49" i="44"/>
  <c r="J49" i="44"/>
  <c r="D49" i="44"/>
  <c r="Q49" i="44"/>
  <c r="N49" i="44"/>
  <c r="R49" i="44"/>
  <c r="L49" i="44"/>
  <c r="E49" i="44"/>
  <c r="AF29" i="43"/>
  <c r="AG29" i="43" s="1"/>
  <c r="AF42" i="43"/>
  <c r="AF43" i="43"/>
  <c r="AG43" i="43" s="1"/>
  <c r="AF49" i="43"/>
  <c r="AF48" i="43"/>
  <c r="AG48" i="43" s="1"/>
  <c r="AF38" i="43"/>
  <c r="AG38" i="43" s="1"/>
  <c r="AF52" i="43"/>
  <c r="AG52" i="43" s="1"/>
  <c r="AF45" i="43"/>
  <c r="AG45" i="43" s="1"/>
  <c r="AG42" i="43"/>
  <c r="AF36" i="43"/>
  <c r="AG36" i="43" s="1"/>
  <c r="AF39" i="43"/>
  <c r="AG39" i="43" s="1"/>
  <c r="R49" i="42"/>
  <c r="J49" i="42"/>
  <c r="N49" i="42"/>
  <c r="L49" i="42"/>
  <c r="F49" i="42"/>
  <c r="E49" i="42"/>
  <c r="V49" i="42"/>
  <c r="P49" i="42"/>
  <c r="K49" i="42"/>
  <c r="C49" i="42"/>
  <c r="I49" i="42"/>
  <c r="M49" i="42"/>
  <c r="W49" i="42"/>
  <c r="D49" i="42"/>
  <c r="Q49" i="42"/>
  <c r="AF38" i="42"/>
  <c r="AG38" i="42" s="1"/>
  <c r="AF42" i="42"/>
  <c r="U49" i="42"/>
  <c r="O49" i="42"/>
  <c r="L49" i="41"/>
  <c r="N49" i="41"/>
  <c r="V49" i="41"/>
  <c r="E49" i="41"/>
  <c r="B55" i="41"/>
  <c r="B56" i="41" s="1"/>
  <c r="B57" i="41" s="1"/>
  <c r="B58" i="41" s="1"/>
  <c r="B59" i="41" s="1"/>
  <c r="B60" i="41" s="1"/>
  <c r="O49" i="41"/>
  <c r="F49" i="41"/>
  <c r="M49" i="41"/>
  <c r="P49" i="41"/>
  <c r="J49" i="41"/>
  <c r="W49" i="41"/>
  <c r="I49" i="41"/>
  <c r="C49" i="41"/>
  <c r="R49" i="41"/>
  <c r="U49" i="41"/>
  <c r="Q49" i="41"/>
  <c r="K49" i="41"/>
  <c r="D49" i="41"/>
  <c r="L37" i="40"/>
  <c r="W49" i="40"/>
  <c r="M49" i="40"/>
  <c r="C49" i="40"/>
  <c r="K49" i="40"/>
  <c r="V49" i="40"/>
  <c r="B43" i="40"/>
  <c r="B44" i="40" s="1"/>
  <c r="B45" i="40" s="1"/>
  <c r="B46" i="40" s="1"/>
  <c r="B47" i="40" s="1"/>
  <c r="B48" i="40" s="1"/>
  <c r="J49" i="40"/>
  <c r="O37" i="40"/>
  <c r="V37" i="40"/>
  <c r="F37" i="40"/>
  <c r="C37" i="40"/>
  <c r="P37" i="40"/>
  <c r="K37" i="40"/>
  <c r="M37" i="40"/>
  <c r="I37" i="40"/>
  <c r="R37" i="40"/>
  <c r="W37" i="40"/>
  <c r="Q37" i="40"/>
  <c r="N37" i="40"/>
  <c r="E37" i="40"/>
  <c r="J37" i="40"/>
  <c r="U37" i="40"/>
  <c r="D37" i="40"/>
  <c r="AF43" i="39"/>
  <c r="AG43" i="39" s="1"/>
  <c r="AF39" i="39"/>
  <c r="AG39" i="39" s="1"/>
  <c r="AF49" i="39"/>
  <c r="AF29" i="39"/>
  <c r="AG29" i="39" s="1"/>
  <c r="AF42" i="39"/>
  <c r="AF48" i="39"/>
  <c r="AG48" i="39" s="1"/>
  <c r="AF38" i="39"/>
  <c r="AG38" i="39" s="1"/>
  <c r="AF45" i="39"/>
  <c r="AG45" i="39" s="1"/>
  <c r="AF52" i="39"/>
  <c r="AG52" i="39" s="1"/>
  <c r="P61" i="38"/>
  <c r="AF45" i="38" s="1"/>
  <c r="AG45" i="38" s="1"/>
  <c r="J61" i="38"/>
  <c r="D61" i="38"/>
  <c r="I61" i="38"/>
  <c r="R61" i="38"/>
  <c r="Q61" i="38"/>
  <c r="N61" i="38"/>
  <c r="AF39" i="38" s="1"/>
  <c r="AG39" i="38" s="1"/>
  <c r="L61" i="38"/>
  <c r="AF49" i="38" s="1"/>
  <c r="U61" i="38"/>
  <c r="AF43" i="38" s="1"/>
  <c r="AG43" i="38" s="1"/>
  <c r="V61" i="38"/>
  <c r="AF42" i="38" s="1"/>
  <c r="K61" i="38"/>
  <c r="E61" i="38"/>
  <c r="AF29" i="38" s="1"/>
  <c r="AG29" i="38" s="1"/>
  <c r="O61" i="38"/>
  <c r="AF48" i="38" s="1"/>
  <c r="AG48" i="38" s="1"/>
  <c r="C61" i="38"/>
  <c r="M61" i="38"/>
  <c r="AF38" i="38" s="1"/>
  <c r="AG38" i="38" s="1"/>
  <c r="F61" i="38"/>
  <c r="AF49" i="37"/>
  <c r="AC17" i="37" s="1"/>
  <c r="AF36" i="37"/>
  <c r="AG36" i="37" s="1"/>
  <c r="AF42" i="37"/>
  <c r="AF29" i="37"/>
  <c r="AG29" i="37" s="1"/>
  <c r="AF39" i="37"/>
  <c r="AG39" i="37" s="1"/>
  <c r="AF43" i="37"/>
  <c r="AG43" i="37" s="1"/>
  <c r="AF38" i="37"/>
  <c r="AG38" i="37" s="1"/>
  <c r="AF52" i="37"/>
  <c r="AG52" i="37" s="1"/>
  <c r="AF45" i="37"/>
  <c r="AG45" i="37" s="1"/>
  <c r="AF52" i="36"/>
  <c r="AG52" i="36" s="1"/>
  <c r="AG14" i="36" s="1"/>
  <c r="AF39" i="36"/>
  <c r="AG39" i="36" s="1"/>
  <c r="AF29" i="36"/>
  <c r="AG29" i="36" s="1"/>
  <c r="AF43" i="36"/>
  <c r="AF48" i="36"/>
  <c r="AG48" i="36" s="1"/>
  <c r="AF42" i="36"/>
  <c r="AG12" i="36" s="1"/>
  <c r="AF36" i="36"/>
  <c r="AG36" i="36" s="1"/>
  <c r="AF49" i="36"/>
  <c r="AF38" i="36"/>
  <c r="AG38" i="36" s="1"/>
  <c r="AF45" i="36"/>
  <c r="AG45" i="36" s="1"/>
  <c r="AF27" i="33"/>
  <c r="B7" i="33"/>
  <c r="B8" i="33" s="1"/>
  <c r="B9" i="33" s="1"/>
  <c r="B10" i="33" s="1"/>
  <c r="B11" i="33" s="1"/>
  <c r="B12" i="33" s="1"/>
  <c r="B18" i="33" s="1"/>
  <c r="AG43" i="36" l="1"/>
  <c r="AG13" i="36"/>
  <c r="AF45" i="46"/>
  <c r="AG45" i="46" s="1"/>
  <c r="AF39" i="45"/>
  <c r="AG39" i="45" s="1"/>
  <c r="AF49" i="45"/>
  <c r="AG49" i="45" s="1"/>
  <c r="AF52" i="45"/>
  <c r="AG52" i="45" s="1"/>
  <c r="AF35" i="43"/>
  <c r="AG35" i="43" s="1"/>
  <c r="AG49" i="37"/>
  <c r="AG42" i="37"/>
  <c r="AF42" i="46"/>
  <c r="AG49" i="46"/>
  <c r="AC17" i="46"/>
  <c r="AF52" i="46"/>
  <c r="AG52" i="46" s="1"/>
  <c r="AF43" i="46"/>
  <c r="AG43" i="46" s="1"/>
  <c r="AF39" i="46"/>
  <c r="AG39" i="46" s="1"/>
  <c r="AF29" i="46"/>
  <c r="AG29" i="46" s="1"/>
  <c r="AF48" i="46"/>
  <c r="AG48" i="46" s="1"/>
  <c r="AF25" i="46"/>
  <c r="AF43" i="45"/>
  <c r="AG43" i="45" s="1"/>
  <c r="AF42" i="45"/>
  <c r="AF29" i="45"/>
  <c r="AG29" i="45" s="1"/>
  <c r="AF48" i="45"/>
  <c r="AG48" i="45" s="1"/>
  <c r="AF38" i="45"/>
  <c r="AG38" i="45" s="1"/>
  <c r="AF45" i="45"/>
  <c r="AG45" i="45" s="1"/>
  <c r="AF39" i="44"/>
  <c r="AG39" i="44" s="1"/>
  <c r="L61" i="44"/>
  <c r="AF49" i="44" s="1"/>
  <c r="E61" i="44"/>
  <c r="AF29" i="44" s="1"/>
  <c r="AG29" i="44" s="1"/>
  <c r="I61" i="44"/>
  <c r="AF42" i="44"/>
  <c r="AF43" i="44"/>
  <c r="AG43" i="44" s="1"/>
  <c r="AF52" i="44"/>
  <c r="AG52" i="44" s="1"/>
  <c r="O61" i="44"/>
  <c r="AF48" i="44" s="1"/>
  <c r="AG48" i="44" s="1"/>
  <c r="C61" i="44"/>
  <c r="AF35" i="44" s="1"/>
  <c r="AG35" i="44" s="1"/>
  <c r="F61" i="44"/>
  <c r="AF38" i="44"/>
  <c r="AG38" i="44" s="1"/>
  <c r="P61" i="44"/>
  <c r="AF45" i="44" s="1"/>
  <c r="AG45" i="44" s="1"/>
  <c r="AF26" i="43"/>
  <c r="AF25" i="43"/>
  <c r="AG49" i="43"/>
  <c r="AC17" i="43"/>
  <c r="AF52" i="42"/>
  <c r="AG52" i="42" s="1"/>
  <c r="AF45" i="42"/>
  <c r="AG45" i="42" s="1"/>
  <c r="AG42" i="42"/>
  <c r="AF48" i="42"/>
  <c r="AG48" i="42" s="1"/>
  <c r="AF49" i="42"/>
  <c r="AF39" i="42"/>
  <c r="AG39" i="42" s="1"/>
  <c r="AF43" i="42"/>
  <c r="AG43" i="42" s="1"/>
  <c r="AF29" i="42"/>
  <c r="AG29" i="42" s="1"/>
  <c r="V61" i="41"/>
  <c r="K61" i="41"/>
  <c r="E61" i="41"/>
  <c r="AF29" i="41" s="1"/>
  <c r="AG29" i="41" s="1"/>
  <c r="AF42" i="41"/>
  <c r="AG42" i="41"/>
  <c r="C61" i="41"/>
  <c r="O61" i="41"/>
  <c r="AF48" i="41" s="1"/>
  <c r="AG48" i="41" s="1"/>
  <c r="M61" i="41"/>
  <c r="AF38" i="41" s="1"/>
  <c r="AG38" i="41" s="1"/>
  <c r="F61" i="41"/>
  <c r="W61" i="41"/>
  <c r="AF52" i="41" s="1"/>
  <c r="AG52" i="41" s="1"/>
  <c r="P61" i="41"/>
  <c r="AF45" i="41" s="1"/>
  <c r="AG45" i="41" s="1"/>
  <c r="J61" i="41"/>
  <c r="U61" i="41"/>
  <c r="AF43" i="41" s="1"/>
  <c r="AG43" i="41" s="1"/>
  <c r="I61" i="41"/>
  <c r="R61" i="41"/>
  <c r="D61" i="41"/>
  <c r="AF35" i="41" s="1"/>
  <c r="AG35" i="41" s="1"/>
  <c r="Q61" i="41"/>
  <c r="L61" i="41"/>
  <c r="AF49" i="41" s="1"/>
  <c r="N61" i="41"/>
  <c r="AF39" i="41" s="1"/>
  <c r="AG39" i="41" s="1"/>
  <c r="R49" i="40"/>
  <c r="E49" i="40"/>
  <c r="O49" i="40"/>
  <c r="L49" i="40"/>
  <c r="F49" i="40"/>
  <c r="P49" i="40"/>
  <c r="I49" i="40"/>
  <c r="Q49" i="40"/>
  <c r="AF42" i="40"/>
  <c r="D49" i="40"/>
  <c r="U49" i="40"/>
  <c r="N49" i="40"/>
  <c r="AF35" i="39"/>
  <c r="AG35" i="39" s="1"/>
  <c r="AG49" i="39"/>
  <c r="AC17" i="39"/>
  <c r="AG42" i="39"/>
  <c r="AF26" i="39"/>
  <c r="AF25" i="39"/>
  <c r="AF36" i="39"/>
  <c r="AG36" i="39" s="1"/>
  <c r="AG42" i="38"/>
  <c r="AG49" i="38"/>
  <c r="AC17" i="38"/>
  <c r="AF26" i="38"/>
  <c r="AF36" i="38"/>
  <c r="AG36" i="38" s="1"/>
  <c r="AF25" i="38"/>
  <c r="AF35" i="38"/>
  <c r="AG35" i="38" s="1"/>
  <c r="AF35" i="37"/>
  <c r="AG35" i="37" s="1"/>
  <c r="AF25" i="37"/>
  <c r="AG25" i="37" s="1"/>
  <c r="AF26" i="37"/>
  <c r="AG26" i="37" s="1"/>
  <c r="AG42" i="36"/>
  <c r="AG49" i="36"/>
  <c r="AC17" i="36"/>
  <c r="AF35" i="36"/>
  <c r="AG35" i="36" s="1"/>
  <c r="AF26" i="36"/>
  <c r="AF25" i="36"/>
  <c r="AG27" i="33"/>
  <c r="AC14" i="33"/>
  <c r="E13" i="33"/>
  <c r="Q13" i="33"/>
  <c r="R13" i="33"/>
  <c r="O13" i="33"/>
  <c r="P13" i="33"/>
  <c r="V13" i="33"/>
  <c r="B19" i="33"/>
  <c r="B20" i="33" s="1"/>
  <c r="B21" i="33" s="1"/>
  <c r="B22" i="33" s="1"/>
  <c r="B23" i="33" s="1"/>
  <c r="B24" i="33" s="1"/>
  <c r="B30" i="33" s="1"/>
  <c r="K13" i="33"/>
  <c r="L13" i="33"/>
  <c r="U13" i="33"/>
  <c r="C13" i="33"/>
  <c r="F13" i="33"/>
  <c r="D13" i="33"/>
  <c r="N13" i="33"/>
  <c r="J13" i="33"/>
  <c r="M13" i="33"/>
  <c r="I13" i="33"/>
  <c r="W13" i="33"/>
  <c r="AG42" i="46" l="1"/>
  <c r="AC17" i="45"/>
  <c r="AF25" i="42"/>
  <c r="AF53" i="37"/>
  <c r="AC13" i="37"/>
  <c r="AC12" i="37"/>
  <c r="AF35" i="46"/>
  <c r="AG35" i="46" s="1"/>
  <c r="AF26" i="46"/>
  <c r="AF36" i="46"/>
  <c r="AG36" i="46" s="1"/>
  <c r="AG25" i="46"/>
  <c r="AC13" i="46"/>
  <c r="AG42" i="45"/>
  <c r="AF25" i="45"/>
  <c r="AF26" i="45"/>
  <c r="AF35" i="45"/>
  <c r="AG35" i="45" s="1"/>
  <c r="AF36" i="45"/>
  <c r="AG36" i="45" s="1"/>
  <c r="AG49" i="44"/>
  <c r="AC17" i="44"/>
  <c r="AF25" i="44"/>
  <c r="AG42" i="44"/>
  <c r="AF36" i="44"/>
  <c r="AG36" i="44" s="1"/>
  <c r="AF26" i="44"/>
  <c r="AG26" i="43"/>
  <c r="AC12" i="43"/>
  <c r="AG25" i="43"/>
  <c r="AC13" i="43"/>
  <c r="AF53" i="43"/>
  <c r="AF26" i="42"/>
  <c r="AC12" i="42" s="1"/>
  <c r="AG25" i="42"/>
  <c r="AC13" i="42"/>
  <c r="AF35" i="42"/>
  <c r="AG35" i="42" s="1"/>
  <c r="AF36" i="42"/>
  <c r="AG36" i="42" s="1"/>
  <c r="AG49" i="42"/>
  <c r="AC17" i="42"/>
  <c r="AF36" i="41"/>
  <c r="AG36" i="41" s="1"/>
  <c r="AF26" i="41"/>
  <c r="AC12" i="41" s="1"/>
  <c r="AG49" i="41"/>
  <c r="AC17" i="41"/>
  <c r="AF25" i="41"/>
  <c r="AF45" i="40"/>
  <c r="AG45" i="40" s="1"/>
  <c r="AG42" i="40"/>
  <c r="AF39" i="40"/>
  <c r="AG39" i="40" s="1"/>
  <c r="AF49" i="40"/>
  <c r="AF26" i="40"/>
  <c r="AF29" i="40"/>
  <c r="AG29" i="40" s="1"/>
  <c r="AF38" i="40"/>
  <c r="AG38" i="40" s="1"/>
  <c r="AF48" i="40"/>
  <c r="AG48" i="40" s="1"/>
  <c r="AF43" i="40"/>
  <c r="AG43" i="40" s="1"/>
  <c r="AF52" i="40"/>
  <c r="AG52" i="40" s="1"/>
  <c r="AG26" i="39"/>
  <c r="AC12" i="39"/>
  <c r="AG25" i="39"/>
  <c r="AC13" i="39"/>
  <c r="AF53" i="39"/>
  <c r="AG25" i="38"/>
  <c r="AC13" i="38"/>
  <c r="AF53" i="38"/>
  <c r="AG26" i="38"/>
  <c r="AC12" i="38"/>
  <c r="AG53" i="37"/>
  <c r="AG26" i="36"/>
  <c r="AC12" i="36"/>
  <c r="AG25" i="36"/>
  <c r="AC13" i="36"/>
  <c r="AF53" i="36"/>
  <c r="D25" i="33"/>
  <c r="N25" i="33"/>
  <c r="F25" i="33"/>
  <c r="J25" i="33"/>
  <c r="R25" i="33"/>
  <c r="E25" i="33"/>
  <c r="O25" i="33"/>
  <c r="AN44" i="33"/>
  <c r="AN31" i="33"/>
  <c r="AN6" i="33"/>
  <c r="AN56" i="33"/>
  <c r="AN45" i="33"/>
  <c r="AN19" i="33"/>
  <c r="AN10" i="33"/>
  <c r="AN11" i="33"/>
  <c r="AN57" i="33"/>
  <c r="AN58" i="33"/>
  <c r="AN47" i="33"/>
  <c r="AN34" i="33"/>
  <c r="AN23" i="33"/>
  <c r="AN12" i="33"/>
  <c r="AN8" i="33"/>
  <c r="AN7" i="33"/>
  <c r="AN42" i="33"/>
  <c r="AN59" i="33"/>
  <c r="AN48" i="33"/>
  <c r="AN35" i="33"/>
  <c r="AN24" i="33"/>
  <c r="AN20" i="33"/>
  <c r="AN9" i="33"/>
  <c r="AN54" i="33"/>
  <c r="AN36" i="33"/>
  <c r="AN55" i="33"/>
  <c r="AN33" i="33"/>
  <c r="AN22" i="33"/>
  <c r="AN60" i="33"/>
  <c r="AN43" i="33"/>
  <c r="AN30" i="33"/>
  <c r="AN21" i="33"/>
  <c r="AN18" i="33"/>
  <c r="AN32" i="33"/>
  <c r="AN46" i="33"/>
  <c r="I25" i="33"/>
  <c r="K25" i="33"/>
  <c r="B31" i="33"/>
  <c r="B32" i="33" s="1"/>
  <c r="B33" i="33" s="1"/>
  <c r="B34" i="33" s="1"/>
  <c r="B35" i="33" s="1"/>
  <c r="B36" i="33" s="1"/>
  <c r="B42" i="33" s="1"/>
  <c r="Q25" i="33"/>
  <c r="U25" i="33"/>
  <c r="L25" i="33"/>
  <c r="C25" i="33"/>
  <c r="M25" i="33"/>
  <c r="V25" i="33"/>
  <c r="P25" i="33"/>
  <c r="W25" i="33"/>
  <c r="AF53" i="46" l="1"/>
  <c r="AG53" i="36"/>
  <c r="AG26" i="46"/>
  <c r="AG53" i="46" s="1"/>
  <c r="AC12" i="46"/>
  <c r="AG26" i="45"/>
  <c r="AC12" i="45"/>
  <c r="AG25" i="45"/>
  <c r="AC13" i="45"/>
  <c r="AF53" i="45"/>
  <c r="AG26" i="44"/>
  <c r="AC12" i="44"/>
  <c r="AG25" i="44"/>
  <c r="AG53" i="44" s="1"/>
  <c r="AC13" i="44"/>
  <c r="AF53" i="44"/>
  <c r="AG53" i="43"/>
  <c r="AG26" i="42"/>
  <c r="AG53" i="42" s="1"/>
  <c r="AF53" i="42"/>
  <c r="AG26" i="41"/>
  <c r="AG25" i="41"/>
  <c r="AG53" i="41" s="1"/>
  <c r="AC13" i="41"/>
  <c r="AF53" i="41"/>
  <c r="AG26" i="40"/>
  <c r="AC12" i="40"/>
  <c r="AF35" i="40"/>
  <c r="AG35" i="40" s="1"/>
  <c r="AF25" i="40"/>
  <c r="AG49" i="40"/>
  <c r="AC17" i="40"/>
  <c r="AF36" i="40"/>
  <c r="AG36" i="40" s="1"/>
  <c r="AG53" i="39"/>
  <c r="AG53" i="38"/>
  <c r="J37" i="33"/>
  <c r="L37" i="33"/>
  <c r="B43" i="33"/>
  <c r="B44" i="33" s="1"/>
  <c r="B45" i="33" s="1"/>
  <c r="B46" i="33" s="1"/>
  <c r="B47" i="33" s="1"/>
  <c r="B48" i="33" s="1"/>
  <c r="B54" i="33" s="1"/>
  <c r="C37" i="33"/>
  <c r="R37" i="33"/>
  <c r="V37" i="33"/>
  <c r="D37" i="33"/>
  <c r="N37" i="33"/>
  <c r="AN13" i="33"/>
  <c r="M37" i="33"/>
  <c r="K37" i="33"/>
  <c r="E37" i="33"/>
  <c r="AN25" i="33"/>
  <c r="AN49" i="33"/>
  <c r="U37" i="33"/>
  <c r="F37" i="33"/>
  <c r="AN61" i="33"/>
  <c r="P37" i="33"/>
  <c r="I37" i="33"/>
  <c r="O37" i="33"/>
  <c r="AN37" i="33"/>
  <c r="W37" i="33"/>
  <c r="Q37" i="33"/>
  <c r="AG53" i="45" l="1"/>
  <c r="AG25" i="40"/>
  <c r="AG53" i="40" s="1"/>
  <c r="AC13" i="40"/>
  <c r="AF53" i="40"/>
  <c r="I49" i="33"/>
  <c r="U49" i="33"/>
  <c r="Q49" i="33"/>
  <c r="C49" i="33"/>
  <c r="B55" i="33"/>
  <c r="B56" i="33" s="1"/>
  <c r="B57" i="33" s="1"/>
  <c r="B58" i="33" s="1"/>
  <c r="B59" i="33" s="1"/>
  <c r="B60" i="33" s="1"/>
  <c r="E61" i="33" s="1"/>
  <c r="L49" i="33"/>
  <c r="J49" i="33"/>
  <c r="V49" i="33"/>
  <c r="R49" i="33"/>
  <c r="D49" i="33"/>
  <c r="M49" i="33"/>
  <c r="W49" i="33"/>
  <c r="F49" i="33"/>
  <c r="P49" i="33"/>
  <c r="E49" i="33"/>
  <c r="O49" i="33"/>
  <c r="K49" i="33"/>
  <c r="N49" i="33"/>
  <c r="U61" i="33" l="1"/>
  <c r="AF43" i="33" s="1"/>
  <c r="AF29" i="33"/>
  <c r="AG29" i="33" s="1"/>
  <c r="N61" i="33"/>
  <c r="AF39" i="33" s="1"/>
  <c r="AG39" i="33" s="1"/>
  <c r="F61" i="33"/>
  <c r="R61" i="33"/>
  <c r="O61" i="33"/>
  <c r="AF48" i="33" s="1"/>
  <c r="AG48" i="33" s="1"/>
  <c r="C61" i="33"/>
  <c r="AF35" i="33" s="1"/>
  <c r="L61" i="33"/>
  <c r="AF49" i="33" s="1"/>
  <c r="V61" i="33"/>
  <c r="AF42" i="33" s="1"/>
  <c r="D61" i="33"/>
  <c r="M61" i="33"/>
  <c r="AF38" i="33" s="1"/>
  <c r="AG38" i="33" s="1"/>
  <c r="J61" i="33"/>
  <c r="W61" i="33"/>
  <c r="AF52" i="33" s="1"/>
  <c r="AG52" i="33" s="1"/>
  <c r="AG14" i="33" s="1"/>
  <c r="P61" i="33"/>
  <c r="AF45" i="33" s="1"/>
  <c r="AG45" i="33" s="1"/>
  <c r="K61" i="33"/>
  <c r="I61" i="33"/>
  <c r="Q61" i="33"/>
  <c r="AG43" i="33" l="1"/>
  <c r="AG13" i="33"/>
  <c r="AF36" i="33"/>
  <c r="AG36" i="33" s="1"/>
  <c r="AF26" i="33"/>
  <c r="AF25" i="33"/>
  <c r="AG25" i="33" s="1"/>
  <c r="AG35" i="33"/>
  <c r="AG12" i="33"/>
  <c r="AG42" i="33"/>
  <c r="AG49" i="33"/>
  <c r="AC17" i="33"/>
  <c r="AF53" i="33" l="1"/>
  <c r="AC13" i="33"/>
  <c r="AG26" i="33"/>
  <c r="AG53" i="33" s="1"/>
  <c r="AC12" i="33"/>
  <c r="AC15" i="33" l="1"/>
  <c r="AC11" i="36" s="1"/>
  <c r="AC15" i="36" s="1"/>
  <c r="AC11" i="37" s="1"/>
  <c r="AC15" i="37" s="1"/>
  <c r="AC11" i="38" s="1"/>
  <c r="AC15" i="38" s="1"/>
  <c r="AC11" i="39" s="1"/>
  <c r="AC15" i="39" s="1"/>
  <c r="AC11" i="40" s="1"/>
  <c r="AC15" i="40" s="1"/>
  <c r="AC11" i="41" s="1"/>
  <c r="AC15" i="41" s="1"/>
  <c r="AC11" i="42" s="1"/>
  <c r="AC15" i="42" s="1"/>
  <c r="AC11" i="43" s="1"/>
  <c r="AC15" i="43" s="1"/>
  <c r="AC11" i="44" s="1"/>
  <c r="AC15" i="44" s="1"/>
  <c r="AC11" i="45" s="1"/>
  <c r="AC15" i="45" s="1"/>
  <c r="AC11" i="46" s="1"/>
  <c r="AC15" i="46" s="1"/>
  <c r="AC18" i="33" l="1"/>
  <c r="AC16" i="36" s="1"/>
  <c r="AC18" i="36" s="1"/>
  <c r="AC16" i="37" s="1"/>
  <c r="AC18" i="37" s="1"/>
  <c r="AC16" i="38" s="1"/>
  <c r="AC18" i="38" s="1"/>
  <c r="AC16" i="39" s="1"/>
  <c r="AC18" i="39" s="1"/>
  <c r="AC16" i="40" s="1"/>
  <c r="AC18" i="40" s="1"/>
  <c r="AC16" i="41" s="1"/>
  <c r="AC18" i="41" s="1"/>
  <c r="AC16" i="42" s="1"/>
  <c r="AC18" i="42" s="1"/>
  <c r="AC16" i="43" s="1"/>
  <c r="AC18" i="43" s="1"/>
  <c r="AC16" i="44" s="1"/>
  <c r="AC18" i="44" s="1"/>
  <c r="AC16" i="45" s="1"/>
  <c r="AC18" i="45" s="1"/>
  <c r="AC16" i="46" s="1"/>
  <c r="AC18" i="46" s="1"/>
  <c r="AG15" i="33"/>
  <c r="AG11" i="36" s="1"/>
  <c r="AG15" i="36" l="1"/>
  <c r="AG11" i="37" s="1"/>
  <c r="AG15" i="37" l="1"/>
  <c r="AG11" i="38" s="1"/>
  <c r="AG15" i="38" l="1"/>
  <c r="AG11" i="39" s="1"/>
  <c r="AG15" i="39" l="1"/>
  <c r="AG11" i="40" s="1"/>
  <c r="AG15" i="40" l="1"/>
  <c r="AG11" i="41" s="1"/>
  <c r="AG15" i="41" l="1"/>
  <c r="AG11" i="42" s="1"/>
  <c r="AG15" i="42" l="1"/>
  <c r="AG11" i="43" s="1"/>
  <c r="AG15" i="43" l="1"/>
  <c r="AG11" i="44" s="1"/>
  <c r="AG15" i="44" l="1"/>
  <c r="AG11" i="45" s="1"/>
  <c r="AG15" i="45" l="1"/>
  <c r="AG11" i="46" s="1"/>
  <c r="AG15"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Farrell</author>
  </authors>
  <commentList>
    <comment ref="F19" authorId="0" shapeId="0" xr:uid="{CAE6A186-D3D6-4843-B9DA-278F4AB52CD3}">
      <text>
        <r>
          <rPr>
            <b/>
            <sz val="9"/>
            <color indexed="81"/>
            <rFont val="Tahoma"/>
            <family val="2"/>
          </rPr>
          <t>CB 1.5 : Call Back at Time and a Half (1.5)</t>
        </r>
      </text>
    </comment>
    <comment ref="G19" authorId="0" shapeId="0" xr:uid="{B9A61DCA-DECE-4DAD-8429-7B9FD160B60F}">
      <text>
        <r>
          <rPr>
            <b/>
            <sz val="9"/>
            <color indexed="81"/>
            <rFont val="Tahoma"/>
            <family val="2"/>
          </rPr>
          <t>CB 1.0 : Call Back at Straight Time (1.0)</t>
        </r>
      </text>
    </comment>
    <comment ref="F20" authorId="0" shapeId="0" xr:uid="{40E13C7C-4172-415B-8F52-A2CBEE6BA183}">
      <text>
        <r>
          <rPr>
            <b/>
            <sz val="9"/>
            <color indexed="81"/>
            <rFont val="Tahoma"/>
            <family val="2"/>
          </rPr>
          <t>CB 1.0 : Call Back at Straight Time (1.0)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50B863A7-D9A6-4C27-9285-CD6ADE94F22C}">
      <text>
        <r>
          <rPr>
            <b/>
            <sz val="9"/>
            <color indexed="81"/>
            <rFont val="Tahoma"/>
            <family val="2"/>
          </rPr>
          <t>SP: Shift Pay</t>
        </r>
      </text>
    </comment>
    <comment ref="E5" authorId="0" shapeId="0" xr:uid="{2F3B2B51-D031-4713-9834-05BD90C6C766}">
      <text>
        <r>
          <rPr>
            <b/>
            <sz val="9"/>
            <color indexed="81"/>
            <rFont val="Tahoma"/>
            <family val="2"/>
          </rPr>
          <t>HP: Holiday Premium Pay</t>
        </r>
      </text>
    </comment>
    <comment ref="F5" authorId="0" shapeId="0" xr:uid="{FD2F98EB-44D8-49FB-B7DF-798CFD15143B}">
      <text>
        <r>
          <rPr>
            <b/>
            <sz val="9"/>
            <color indexed="81"/>
            <rFont val="Tahoma"/>
            <family val="2"/>
          </rPr>
          <t>OC: On Call Hours</t>
        </r>
      </text>
    </comment>
    <comment ref="G5" authorId="0" shapeId="0" xr:uid="{47E2BC39-092C-4AE7-955F-542411F548E1}">
      <text>
        <r>
          <rPr>
            <b/>
            <sz val="9"/>
            <color indexed="81"/>
            <rFont val="Tahoma"/>
            <family val="2"/>
          </rPr>
          <t xml:space="preserve">CB1.5:Call Back at 1.5
CB1.0:Call Back at 1.0
</t>
        </r>
      </text>
    </comment>
    <comment ref="I5" authorId="0" shapeId="0" xr:uid="{2CEFB01F-44EC-4980-9FCE-4C9B3F83F8D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166C698C-1BE5-4AD1-9DB4-FAB8BDEBA3DC}">
      <text>
        <r>
          <rPr>
            <b/>
            <sz val="9"/>
            <color indexed="81"/>
            <rFont val="Tahoma"/>
            <family val="2"/>
          </rPr>
          <t>O: Overtime Earned</t>
        </r>
      </text>
    </comment>
    <comment ref="K5" authorId="0" shapeId="0" xr:uid="{3EE13027-63D2-476D-B79C-13A934C57B83}">
      <text>
        <r>
          <rPr>
            <b/>
            <sz val="9"/>
            <color indexed="81"/>
            <rFont val="Tahoma"/>
            <family val="2"/>
          </rPr>
          <t>CU:Comp Time Used</t>
        </r>
      </text>
    </comment>
    <comment ref="L5" authorId="0" shapeId="0" xr:uid="{00A03E95-0F9B-4F15-8034-AD14DFF73D63}">
      <text>
        <r>
          <rPr>
            <b/>
            <sz val="9"/>
            <color indexed="81"/>
            <rFont val="Tahoma"/>
            <family val="2"/>
          </rPr>
          <t xml:space="preserve">C19 Mandatory Comp Time Used
</t>
        </r>
      </text>
    </comment>
    <comment ref="M5" authorId="1" shapeId="0" xr:uid="{8B8D0192-7C57-420D-84EC-F39488CF9E6E}">
      <text>
        <r>
          <rPr>
            <b/>
            <sz val="9"/>
            <color indexed="81"/>
            <rFont val="Tahoma"/>
            <family val="2"/>
          </rPr>
          <t xml:space="preserve">V: Vacation 
</t>
        </r>
        <r>
          <rPr>
            <sz val="9"/>
            <color indexed="81"/>
            <rFont val="Tahoma"/>
            <family val="2"/>
          </rPr>
          <t xml:space="preserve">
</t>
        </r>
      </text>
    </comment>
    <comment ref="N5" authorId="0" shapeId="0" xr:uid="{08474942-FF33-47CA-8921-AB7EC51E51C4}">
      <text>
        <r>
          <rPr>
            <b/>
            <sz val="9"/>
            <color indexed="81"/>
            <rFont val="Tahoma"/>
            <family val="2"/>
          </rPr>
          <t>S: Sick</t>
        </r>
      </text>
    </comment>
    <comment ref="O5" authorId="0" shapeId="0" xr:uid="{A72C0AE4-FAD0-439B-A9AF-DD9921B7BFB0}">
      <text>
        <r>
          <rPr>
            <b/>
            <sz val="9"/>
            <color indexed="81"/>
            <rFont val="Tahoma"/>
            <family val="2"/>
          </rPr>
          <t>CI:</t>
        </r>
        <r>
          <rPr>
            <sz val="9"/>
            <color indexed="81"/>
            <rFont val="Tahoma"/>
            <family val="2"/>
          </rPr>
          <t xml:space="preserve"> Community Involvment
</t>
        </r>
      </text>
    </comment>
    <comment ref="P5" authorId="0" shapeId="0" xr:uid="{B91C903D-26A3-4B06-AECF-A4F8614099C5}">
      <text>
        <r>
          <rPr>
            <b/>
            <sz val="9"/>
            <color indexed="81"/>
            <rFont val="Tahoma"/>
            <family val="2"/>
          </rPr>
          <t>BL: Bonus Leave</t>
        </r>
      </text>
    </comment>
    <comment ref="Q5" authorId="0" shapeId="0" xr:uid="{431F6B83-3F32-4CDC-9E14-66975685049F}">
      <text>
        <r>
          <rPr>
            <b/>
            <sz val="9"/>
            <color indexed="81"/>
            <rFont val="Tahoma"/>
            <family val="2"/>
          </rPr>
          <t>H: Holiday.
When the university is closed on a holiday, mark the hours here.</t>
        </r>
      </text>
    </comment>
    <comment ref="R5" authorId="1" shapeId="0" xr:uid="{E50A19A9-5CBB-4FA6-B051-4BE4AAB9828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1158C102-4250-46D3-8344-F31B6C18E7F2}">
      <text>
        <r>
          <rPr>
            <b/>
            <sz val="9"/>
            <color indexed="81"/>
            <rFont val="Tahoma"/>
            <family val="2"/>
          </rPr>
          <t>AM: Adverse Weather Makeup Hours
Indicate time worked that will be used to make up time taken off due to adverse weather.</t>
        </r>
      </text>
    </comment>
    <comment ref="V5" authorId="0" shapeId="0" xr:uid="{785A1D2C-D388-406F-AEEC-FC56D7AE4381}">
      <text>
        <r>
          <rPr>
            <b/>
            <sz val="9"/>
            <color indexed="81"/>
            <rFont val="Tahoma"/>
            <family val="2"/>
          </rPr>
          <t>AP: Adverse Weather Time Not Worked</t>
        </r>
      </text>
    </comment>
    <comment ref="W5" authorId="0" shapeId="0" xr:uid="{426FCD8E-EE17-4004-AB7D-22B692A44108}">
      <text>
        <r>
          <rPr>
            <b/>
            <sz val="9"/>
            <color indexed="81"/>
            <rFont val="Tahoma"/>
            <family val="2"/>
          </rPr>
          <t>AWLW: Adverse Weather Leave Without Pay</t>
        </r>
      </text>
    </comment>
    <comment ref="D17" authorId="0" shapeId="0" xr:uid="{5F6929FD-D9F4-40F0-A7D8-DBAEDEE195DC}">
      <text>
        <r>
          <rPr>
            <b/>
            <sz val="9"/>
            <color indexed="81"/>
            <rFont val="Tahoma"/>
            <family val="2"/>
          </rPr>
          <t>SP: Shift Pay</t>
        </r>
      </text>
    </comment>
    <comment ref="E17" authorId="0" shapeId="0" xr:uid="{ADED50CE-20B1-4C85-80A1-DD06979EF472}">
      <text>
        <r>
          <rPr>
            <b/>
            <sz val="9"/>
            <color indexed="81"/>
            <rFont val="Tahoma"/>
            <family val="2"/>
          </rPr>
          <t>HP: Holiday Premium Pay</t>
        </r>
      </text>
    </comment>
    <comment ref="F17" authorId="0" shapeId="0" xr:uid="{4C4FBA11-4DAE-4418-B461-1BC17A67B03A}">
      <text>
        <r>
          <rPr>
            <b/>
            <sz val="9"/>
            <color indexed="81"/>
            <rFont val="Tahoma"/>
            <family val="2"/>
          </rPr>
          <t>OC: On Call Hours</t>
        </r>
      </text>
    </comment>
    <comment ref="G17" authorId="0" shapeId="0" xr:uid="{FBFE6A24-6D0C-4F72-8CFC-8BB8A610667C}">
      <text>
        <r>
          <rPr>
            <b/>
            <sz val="9"/>
            <color indexed="81"/>
            <rFont val="Tahoma"/>
            <family val="2"/>
          </rPr>
          <t xml:space="preserve">CB1.5:Call Back at 1.5
CB1.0:Call Back at 1.0
</t>
        </r>
      </text>
    </comment>
    <comment ref="I17" authorId="0" shapeId="0" xr:uid="{4F4A583B-C096-490F-9850-8A572916506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92A3BFC6-4DC7-4C5A-B32D-28C0D819D881}">
      <text>
        <r>
          <rPr>
            <b/>
            <sz val="9"/>
            <color indexed="81"/>
            <rFont val="Tahoma"/>
            <family val="2"/>
          </rPr>
          <t>O: Overtime Earned</t>
        </r>
      </text>
    </comment>
    <comment ref="K17" authorId="0" shapeId="0" xr:uid="{38D7FAC2-88C7-4722-AE5A-2897476C2FAA}">
      <text>
        <r>
          <rPr>
            <b/>
            <sz val="9"/>
            <color indexed="81"/>
            <rFont val="Tahoma"/>
            <family val="2"/>
          </rPr>
          <t>CU:Comp Time Used</t>
        </r>
      </text>
    </comment>
    <comment ref="L17" authorId="0" shapeId="0" xr:uid="{724FFA0F-663B-4CBB-973F-49138331090E}">
      <text>
        <r>
          <rPr>
            <b/>
            <sz val="9"/>
            <color indexed="81"/>
            <rFont val="Tahoma"/>
            <family val="2"/>
          </rPr>
          <t xml:space="preserve">C19 Mandatory Comp Time Used
</t>
        </r>
      </text>
    </comment>
    <comment ref="M17" authorId="1" shapeId="0" xr:uid="{8039DED7-FF37-4102-BD5B-C8C63DD13717}">
      <text>
        <r>
          <rPr>
            <b/>
            <sz val="9"/>
            <color indexed="81"/>
            <rFont val="Tahoma"/>
            <family val="2"/>
          </rPr>
          <t xml:space="preserve">V: Vacation 
</t>
        </r>
        <r>
          <rPr>
            <sz val="9"/>
            <color indexed="81"/>
            <rFont val="Tahoma"/>
            <family val="2"/>
          </rPr>
          <t xml:space="preserve">
</t>
        </r>
      </text>
    </comment>
    <comment ref="N17" authorId="0" shapeId="0" xr:uid="{EF5CC297-C683-437B-A851-3FB8C8C45D9D}">
      <text>
        <r>
          <rPr>
            <b/>
            <sz val="9"/>
            <color indexed="81"/>
            <rFont val="Tahoma"/>
            <family val="2"/>
          </rPr>
          <t>S: Sick</t>
        </r>
      </text>
    </comment>
    <comment ref="O17" authorId="0" shapeId="0" xr:uid="{C4E2315D-7C7A-4C60-AB2C-B5FFEA9DA292}">
      <text>
        <r>
          <rPr>
            <b/>
            <sz val="9"/>
            <color indexed="81"/>
            <rFont val="Tahoma"/>
            <family val="2"/>
          </rPr>
          <t>CI:</t>
        </r>
        <r>
          <rPr>
            <sz val="9"/>
            <color indexed="81"/>
            <rFont val="Tahoma"/>
            <family val="2"/>
          </rPr>
          <t xml:space="preserve"> Community Involvment
</t>
        </r>
      </text>
    </comment>
    <comment ref="P17" authorId="0" shapeId="0" xr:uid="{CB1F6271-7DDE-4E44-8558-7DC2FBA47BE8}">
      <text>
        <r>
          <rPr>
            <b/>
            <sz val="9"/>
            <color indexed="81"/>
            <rFont val="Tahoma"/>
            <family val="2"/>
          </rPr>
          <t>BL: Bonus Leave</t>
        </r>
      </text>
    </comment>
    <comment ref="Q17" authorId="0" shapeId="0" xr:uid="{42B11C1E-B754-40EE-B148-05551A5BC32B}">
      <text>
        <r>
          <rPr>
            <b/>
            <sz val="9"/>
            <color indexed="81"/>
            <rFont val="Tahoma"/>
            <family val="2"/>
          </rPr>
          <t>H: Holiday.
When the university is closed on a holiday, mark the hours here.</t>
        </r>
      </text>
    </comment>
    <comment ref="R17" authorId="1" shapeId="0" xr:uid="{7E745E9F-43FD-4167-A32B-0C09DFCC7A2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8ABC906A-742E-4D96-B861-F836718A78BC}">
      <text>
        <r>
          <rPr>
            <b/>
            <sz val="9"/>
            <color indexed="81"/>
            <rFont val="Tahoma"/>
            <family val="2"/>
          </rPr>
          <t>AM: Adverse Weather Makeup Hours
Indicate time worked that will be used to make up time taken off due to adverse weather.</t>
        </r>
      </text>
    </comment>
    <comment ref="V17" authorId="0" shapeId="0" xr:uid="{02768B2D-B6C2-40C0-A6EF-DBA3E8102359}">
      <text>
        <r>
          <rPr>
            <b/>
            <sz val="9"/>
            <color indexed="81"/>
            <rFont val="Tahoma"/>
            <family val="2"/>
          </rPr>
          <t>AP: Adverse Weather Time Not Worked</t>
        </r>
      </text>
    </comment>
    <comment ref="W17" authorId="0" shapeId="0" xr:uid="{26F696D2-6256-49A6-BF86-74434EA102C3}">
      <text>
        <r>
          <rPr>
            <b/>
            <sz val="9"/>
            <color indexed="81"/>
            <rFont val="Tahoma"/>
            <family val="2"/>
          </rPr>
          <t>AWLW: Adverse Weather Leave Without Pay</t>
        </r>
      </text>
    </comment>
    <comment ref="D29" authorId="0" shapeId="0" xr:uid="{D595F854-312E-4081-A687-2891D4B30D43}">
      <text>
        <r>
          <rPr>
            <b/>
            <sz val="9"/>
            <color indexed="81"/>
            <rFont val="Tahoma"/>
            <family val="2"/>
          </rPr>
          <t>SP: Shift Pay</t>
        </r>
      </text>
    </comment>
    <comment ref="E29" authorId="0" shapeId="0" xr:uid="{D4A3562D-7F47-4D15-8A56-BC3D0BE01F0F}">
      <text>
        <r>
          <rPr>
            <b/>
            <sz val="9"/>
            <color indexed="81"/>
            <rFont val="Tahoma"/>
            <family val="2"/>
          </rPr>
          <t>HP: Holiday Premium Pay</t>
        </r>
      </text>
    </comment>
    <comment ref="F29" authorId="0" shapeId="0" xr:uid="{88BBE241-1997-4DA3-ADF0-0636D14D22D7}">
      <text>
        <r>
          <rPr>
            <b/>
            <sz val="9"/>
            <color indexed="81"/>
            <rFont val="Tahoma"/>
            <family val="2"/>
          </rPr>
          <t>OC: On Call Hours</t>
        </r>
      </text>
    </comment>
    <comment ref="G29" authorId="0" shapeId="0" xr:uid="{F2891CF4-4A05-4643-B98F-0537C5E653F2}">
      <text>
        <r>
          <rPr>
            <b/>
            <sz val="9"/>
            <color indexed="81"/>
            <rFont val="Tahoma"/>
            <family val="2"/>
          </rPr>
          <t xml:space="preserve">CB1.5:Call Back at 1.5
CB1.0:Call Back at 1.0
</t>
        </r>
      </text>
    </comment>
    <comment ref="I29" authorId="0" shapeId="0" xr:uid="{E78C4EDA-AED8-4183-AE30-C7B0771DCA6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3F0EA51B-6154-4CE6-BDBD-DCF9289AD2AC}">
      <text>
        <r>
          <rPr>
            <b/>
            <sz val="9"/>
            <color indexed="81"/>
            <rFont val="Tahoma"/>
            <family val="2"/>
          </rPr>
          <t>O: Overtime Earned</t>
        </r>
      </text>
    </comment>
    <comment ref="K29" authorId="0" shapeId="0" xr:uid="{14C9F23A-4ED0-4391-88B7-2F46FD5033E4}">
      <text>
        <r>
          <rPr>
            <b/>
            <sz val="9"/>
            <color indexed="81"/>
            <rFont val="Tahoma"/>
            <family val="2"/>
          </rPr>
          <t>CU:Comp Time Used</t>
        </r>
      </text>
    </comment>
    <comment ref="L29" authorId="0" shapeId="0" xr:uid="{AFE94487-635C-4A3A-A0E4-D42141F09433}">
      <text>
        <r>
          <rPr>
            <b/>
            <sz val="9"/>
            <color indexed="81"/>
            <rFont val="Tahoma"/>
            <family val="2"/>
          </rPr>
          <t xml:space="preserve">C19 Mandatory Comp Time Used
</t>
        </r>
      </text>
    </comment>
    <comment ref="M29" authorId="1" shapeId="0" xr:uid="{EA73E1CA-B590-4500-A861-790A7A534420}">
      <text>
        <r>
          <rPr>
            <b/>
            <sz val="9"/>
            <color indexed="81"/>
            <rFont val="Tahoma"/>
            <family val="2"/>
          </rPr>
          <t xml:space="preserve">V: Vacation 
</t>
        </r>
        <r>
          <rPr>
            <sz val="9"/>
            <color indexed="81"/>
            <rFont val="Tahoma"/>
            <family val="2"/>
          </rPr>
          <t xml:space="preserve">
</t>
        </r>
      </text>
    </comment>
    <comment ref="N29" authorId="0" shapeId="0" xr:uid="{C795BC49-BD93-4017-9575-E0B163A711D8}">
      <text>
        <r>
          <rPr>
            <b/>
            <sz val="9"/>
            <color indexed="81"/>
            <rFont val="Tahoma"/>
            <family val="2"/>
          </rPr>
          <t>S: Sick</t>
        </r>
      </text>
    </comment>
    <comment ref="O29" authorId="0" shapeId="0" xr:uid="{9B403DA9-F1DA-4EF1-B135-9ECB0E861135}">
      <text>
        <r>
          <rPr>
            <b/>
            <sz val="9"/>
            <color indexed="81"/>
            <rFont val="Tahoma"/>
            <family val="2"/>
          </rPr>
          <t>CI:</t>
        </r>
        <r>
          <rPr>
            <sz val="9"/>
            <color indexed="81"/>
            <rFont val="Tahoma"/>
            <family val="2"/>
          </rPr>
          <t xml:space="preserve"> Community Involvment
</t>
        </r>
      </text>
    </comment>
    <comment ref="P29" authorId="0" shapeId="0" xr:uid="{9CCF381C-D518-4439-9C56-1A734892B185}">
      <text>
        <r>
          <rPr>
            <b/>
            <sz val="9"/>
            <color indexed="81"/>
            <rFont val="Tahoma"/>
            <family val="2"/>
          </rPr>
          <t>BL: Bonus Leave</t>
        </r>
      </text>
    </comment>
    <comment ref="Q29" authorId="0" shapeId="0" xr:uid="{6736638C-889F-4698-889A-A44A06A4E872}">
      <text>
        <r>
          <rPr>
            <b/>
            <sz val="9"/>
            <color indexed="81"/>
            <rFont val="Tahoma"/>
            <family val="2"/>
          </rPr>
          <t>H: Holiday.
When the university is closed on a holiday, mark the hours here.</t>
        </r>
      </text>
    </comment>
    <comment ref="R29" authorId="1" shapeId="0" xr:uid="{6265FF6D-7BBF-4846-AE4E-0DDCF7FE4D9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153A6338-E32E-4754-A1F7-76955DE5F32E}">
      <text>
        <r>
          <rPr>
            <b/>
            <sz val="9"/>
            <color indexed="81"/>
            <rFont val="Tahoma"/>
            <family val="2"/>
          </rPr>
          <t>AM: Adverse Weather Makeup Hours
Indicate time worked that will be used to make up time taken off due to adverse weather.</t>
        </r>
      </text>
    </comment>
    <comment ref="V29" authorId="0" shapeId="0" xr:uid="{9355C1EB-0216-49FC-BE78-7F8832D0C18C}">
      <text>
        <r>
          <rPr>
            <b/>
            <sz val="9"/>
            <color indexed="81"/>
            <rFont val="Tahoma"/>
            <family val="2"/>
          </rPr>
          <t>AP: Adverse Weather Time Not Worked</t>
        </r>
      </text>
    </comment>
    <comment ref="W29" authorId="0" shapeId="0" xr:uid="{9DA8E747-5DC8-40E1-B5C0-0E678208CB1B}">
      <text>
        <r>
          <rPr>
            <b/>
            <sz val="9"/>
            <color indexed="81"/>
            <rFont val="Tahoma"/>
            <family val="2"/>
          </rPr>
          <t>AWLW: Adverse Weather Leave Without Pay</t>
        </r>
      </text>
    </comment>
    <comment ref="D41" authorId="0" shapeId="0" xr:uid="{A7EDD842-2730-47E8-804F-BD6F49491A23}">
      <text>
        <r>
          <rPr>
            <b/>
            <sz val="9"/>
            <color indexed="81"/>
            <rFont val="Tahoma"/>
            <family val="2"/>
          </rPr>
          <t>SP: Shift Pay</t>
        </r>
      </text>
    </comment>
    <comment ref="E41" authorId="0" shapeId="0" xr:uid="{F91C5692-EBE9-4B6B-9961-83D07151F187}">
      <text>
        <r>
          <rPr>
            <b/>
            <sz val="9"/>
            <color indexed="81"/>
            <rFont val="Tahoma"/>
            <family val="2"/>
          </rPr>
          <t>HP: Holiday Premium Pay</t>
        </r>
      </text>
    </comment>
    <comment ref="F41" authorId="0" shapeId="0" xr:uid="{F9584B76-15E6-43F8-A214-B6FF3EBC542B}">
      <text>
        <r>
          <rPr>
            <b/>
            <sz val="9"/>
            <color indexed="81"/>
            <rFont val="Tahoma"/>
            <family val="2"/>
          </rPr>
          <t>OC: On Call Hours</t>
        </r>
      </text>
    </comment>
    <comment ref="G41" authorId="0" shapeId="0" xr:uid="{B4B40A18-9C06-42A5-B9D3-7FDF68F3A2D7}">
      <text>
        <r>
          <rPr>
            <b/>
            <sz val="9"/>
            <color indexed="81"/>
            <rFont val="Tahoma"/>
            <family val="2"/>
          </rPr>
          <t xml:space="preserve">CB1.5:Call Back at 1.5
CB1.0:Call Back at 1.0
</t>
        </r>
      </text>
    </comment>
    <comment ref="I41" authorId="0" shapeId="0" xr:uid="{88F263E9-35A8-4989-A7BA-D57CFE1ACF1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3C507663-6E26-4F40-B4F4-44B2A249E0CA}">
      <text>
        <r>
          <rPr>
            <b/>
            <sz val="9"/>
            <color indexed="81"/>
            <rFont val="Tahoma"/>
            <family val="2"/>
          </rPr>
          <t>O: Overtime Earned</t>
        </r>
      </text>
    </comment>
    <comment ref="K41" authorId="0" shapeId="0" xr:uid="{7FD09D08-FA7A-4C2D-BD6B-40185B89D6F7}">
      <text>
        <r>
          <rPr>
            <b/>
            <sz val="9"/>
            <color indexed="81"/>
            <rFont val="Tahoma"/>
            <family val="2"/>
          </rPr>
          <t>CU:Comp Time Used</t>
        </r>
      </text>
    </comment>
    <comment ref="L41" authorId="0" shapeId="0" xr:uid="{07F09964-AD26-44AE-A18D-C09BE8EEF4F4}">
      <text>
        <r>
          <rPr>
            <b/>
            <sz val="9"/>
            <color indexed="81"/>
            <rFont val="Tahoma"/>
            <family val="2"/>
          </rPr>
          <t xml:space="preserve">C19 Mandatory Comp Time Used
</t>
        </r>
      </text>
    </comment>
    <comment ref="M41" authorId="1" shapeId="0" xr:uid="{7ECA7B73-FC49-4135-A69C-4841234A0001}">
      <text>
        <r>
          <rPr>
            <b/>
            <sz val="9"/>
            <color indexed="81"/>
            <rFont val="Tahoma"/>
            <family val="2"/>
          </rPr>
          <t xml:space="preserve">V: Vacation 
</t>
        </r>
        <r>
          <rPr>
            <sz val="9"/>
            <color indexed="81"/>
            <rFont val="Tahoma"/>
            <family val="2"/>
          </rPr>
          <t xml:space="preserve">
</t>
        </r>
      </text>
    </comment>
    <comment ref="N41" authorId="0" shapeId="0" xr:uid="{1B2DCA72-836C-4EFF-B7DC-E26A4FD346E3}">
      <text>
        <r>
          <rPr>
            <b/>
            <sz val="9"/>
            <color indexed="81"/>
            <rFont val="Tahoma"/>
            <family val="2"/>
          </rPr>
          <t>S: Sick</t>
        </r>
      </text>
    </comment>
    <comment ref="O41" authorId="0" shapeId="0" xr:uid="{E82A7ACC-7ED6-412C-9D33-53748EF62F09}">
      <text>
        <r>
          <rPr>
            <b/>
            <sz val="9"/>
            <color indexed="81"/>
            <rFont val="Tahoma"/>
            <family val="2"/>
          </rPr>
          <t>CI:</t>
        </r>
        <r>
          <rPr>
            <sz val="9"/>
            <color indexed="81"/>
            <rFont val="Tahoma"/>
            <family val="2"/>
          </rPr>
          <t xml:space="preserve"> Community Involvment
</t>
        </r>
      </text>
    </comment>
    <comment ref="P41" authorId="0" shapeId="0" xr:uid="{10A5FB39-7A2D-4ECC-BF7F-DA2FE1EB0738}">
      <text>
        <r>
          <rPr>
            <b/>
            <sz val="9"/>
            <color indexed="81"/>
            <rFont val="Tahoma"/>
            <family val="2"/>
          </rPr>
          <t>BL: Bonus Leave</t>
        </r>
      </text>
    </comment>
    <comment ref="Q41" authorId="0" shapeId="0" xr:uid="{C000904E-A078-40C4-8167-E14322B93C44}">
      <text>
        <r>
          <rPr>
            <b/>
            <sz val="9"/>
            <color indexed="81"/>
            <rFont val="Tahoma"/>
            <family val="2"/>
          </rPr>
          <t>H: Holiday.
When the university is closed on a holiday, mark the hours here.</t>
        </r>
      </text>
    </comment>
    <comment ref="R41" authorId="1" shapeId="0" xr:uid="{FF5A3F71-FA5C-4ED1-B328-49B286894BA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793070E5-7E91-4596-8357-20E9131B6177}">
      <text>
        <r>
          <rPr>
            <b/>
            <sz val="9"/>
            <color indexed="81"/>
            <rFont val="Tahoma"/>
            <family val="2"/>
          </rPr>
          <t>AM: Adverse Weather Makeup Hours
Indicate time worked that will be used to make up time taken off due to adverse weather.</t>
        </r>
      </text>
    </comment>
    <comment ref="V41" authorId="0" shapeId="0" xr:uid="{B8ED8F43-CDF3-46B1-BF81-D8387A5580FA}">
      <text>
        <r>
          <rPr>
            <b/>
            <sz val="9"/>
            <color indexed="81"/>
            <rFont val="Tahoma"/>
            <family val="2"/>
          </rPr>
          <t>AP: Adverse Weather Time Not Worked</t>
        </r>
      </text>
    </comment>
    <comment ref="W41" authorId="0" shapeId="0" xr:uid="{7EE19A7A-503D-4366-8E3E-C5CC390E72AA}">
      <text>
        <r>
          <rPr>
            <b/>
            <sz val="9"/>
            <color indexed="81"/>
            <rFont val="Tahoma"/>
            <family val="2"/>
          </rPr>
          <t>AWLW: Adverse Weather Leave Without Pay</t>
        </r>
      </text>
    </comment>
    <comment ref="D53" authorId="0" shapeId="0" xr:uid="{6E4FB842-4CF9-42E0-A316-201E0D356F02}">
      <text>
        <r>
          <rPr>
            <b/>
            <sz val="9"/>
            <color indexed="81"/>
            <rFont val="Tahoma"/>
            <family val="2"/>
          </rPr>
          <t>SP: Shift Pay</t>
        </r>
      </text>
    </comment>
    <comment ref="E53" authorId="0" shapeId="0" xr:uid="{AEFFA677-EECD-4B5B-8D94-BBFB5C79D448}">
      <text>
        <r>
          <rPr>
            <b/>
            <sz val="9"/>
            <color indexed="81"/>
            <rFont val="Tahoma"/>
            <family val="2"/>
          </rPr>
          <t>HP: Holiday Premium Pay</t>
        </r>
      </text>
    </comment>
    <comment ref="F53" authorId="0" shapeId="0" xr:uid="{56D5B1F6-40E5-4F13-8700-23E4B9927F25}">
      <text>
        <r>
          <rPr>
            <b/>
            <sz val="9"/>
            <color indexed="81"/>
            <rFont val="Tahoma"/>
            <family val="2"/>
          </rPr>
          <t>OC: On Call Hours</t>
        </r>
      </text>
    </comment>
    <comment ref="G53" authorId="0" shapeId="0" xr:uid="{95143F60-327B-4583-B416-3BA4EE4F40B8}">
      <text>
        <r>
          <rPr>
            <b/>
            <sz val="9"/>
            <color indexed="81"/>
            <rFont val="Tahoma"/>
            <family val="2"/>
          </rPr>
          <t xml:space="preserve">CB1.5:Call Back at 1.5
CB1.0:Call Back at 1.0
</t>
        </r>
      </text>
    </comment>
    <comment ref="I53" authorId="0" shapeId="0" xr:uid="{4AF019B4-ACCA-482B-94D5-9AC9049916F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3E5EE589-942C-4F7A-A827-CF7C0C16B2DE}">
      <text>
        <r>
          <rPr>
            <b/>
            <sz val="9"/>
            <color indexed="81"/>
            <rFont val="Tahoma"/>
            <family val="2"/>
          </rPr>
          <t>O: Overtime Earned</t>
        </r>
      </text>
    </comment>
    <comment ref="K53" authorId="0" shapeId="0" xr:uid="{4F40FCFF-2027-43E1-8B99-4EA2EB6AA789}">
      <text>
        <r>
          <rPr>
            <b/>
            <sz val="9"/>
            <color indexed="81"/>
            <rFont val="Tahoma"/>
            <family val="2"/>
          </rPr>
          <t>CU:Comp Time Used</t>
        </r>
      </text>
    </comment>
    <comment ref="L53" authorId="0" shapeId="0" xr:uid="{E92AC15F-5EC5-440E-98E0-40831808D0ED}">
      <text>
        <r>
          <rPr>
            <b/>
            <sz val="9"/>
            <color indexed="81"/>
            <rFont val="Tahoma"/>
            <family val="2"/>
          </rPr>
          <t xml:space="preserve">C19 Mandatory Comp Time Used
</t>
        </r>
      </text>
    </comment>
    <comment ref="M53" authorId="1" shapeId="0" xr:uid="{74A0B645-4C45-4BDC-964E-F39A9D6CCB6E}">
      <text>
        <r>
          <rPr>
            <b/>
            <sz val="9"/>
            <color indexed="81"/>
            <rFont val="Tahoma"/>
            <family val="2"/>
          </rPr>
          <t xml:space="preserve">V: Vacation 
</t>
        </r>
        <r>
          <rPr>
            <sz val="9"/>
            <color indexed="81"/>
            <rFont val="Tahoma"/>
            <family val="2"/>
          </rPr>
          <t xml:space="preserve">
</t>
        </r>
      </text>
    </comment>
    <comment ref="N53" authorId="0" shapeId="0" xr:uid="{17BD0585-58D2-425F-8F06-C36E2B17B4DA}">
      <text>
        <r>
          <rPr>
            <b/>
            <sz val="9"/>
            <color indexed="81"/>
            <rFont val="Tahoma"/>
            <family val="2"/>
          </rPr>
          <t>S: Sick</t>
        </r>
      </text>
    </comment>
    <comment ref="O53" authorId="0" shapeId="0" xr:uid="{7574037F-D248-42D3-B2E8-F24049CC72A5}">
      <text>
        <r>
          <rPr>
            <b/>
            <sz val="9"/>
            <color indexed="81"/>
            <rFont val="Tahoma"/>
            <family val="2"/>
          </rPr>
          <t>CI:</t>
        </r>
        <r>
          <rPr>
            <sz val="9"/>
            <color indexed="81"/>
            <rFont val="Tahoma"/>
            <family val="2"/>
          </rPr>
          <t xml:space="preserve"> Community Involvment
</t>
        </r>
      </text>
    </comment>
    <comment ref="P53" authorId="0" shapeId="0" xr:uid="{57E2A04F-38FD-4EC5-AFDC-7F29E509AD10}">
      <text>
        <r>
          <rPr>
            <b/>
            <sz val="9"/>
            <color indexed="81"/>
            <rFont val="Tahoma"/>
            <family val="2"/>
          </rPr>
          <t>BL: Bonus Leave</t>
        </r>
      </text>
    </comment>
    <comment ref="Q53" authorId="0" shapeId="0" xr:uid="{0EAF1BCE-F842-4E70-8885-191C77AD26D5}">
      <text>
        <r>
          <rPr>
            <b/>
            <sz val="9"/>
            <color indexed="81"/>
            <rFont val="Tahoma"/>
            <family val="2"/>
          </rPr>
          <t>H: Holiday.
When the university is closed on a holiday, mark the hours here.</t>
        </r>
      </text>
    </comment>
    <comment ref="R53" authorId="1" shapeId="0" xr:uid="{076A160F-E412-4DBB-9B57-D30515F8506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FCC41D09-3209-4C6B-81E4-1BDECB15B9F9}">
      <text>
        <r>
          <rPr>
            <b/>
            <sz val="9"/>
            <color indexed="81"/>
            <rFont val="Tahoma"/>
            <family val="2"/>
          </rPr>
          <t>AM: Adverse Weather Makeup Hours
Indicate time worked that will be used to make up time taken off due to adverse weather.</t>
        </r>
      </text>
    </comment>
    <comment ref="V53" authorId="0" shapeId="0" xr:uid="{DC63E918-88B7-46A3-AEB5-DFB74F6F26BE}">
      <text>
        <r>
          <rPr>
            <b/>
            <sz val="9"/>
            <color indexed="81"/>
            <rFont val="Tahoma"/>
            <family val="2"/>
          </rPr>
          <t>AP: Adverse Weather Time Not Worked</t>
        </r>
      </text>
    </comment>
    <comment ref="W53" authorId="0" shapeId="0" xr:uid="{1BAB851B-E865-4273-BE82-974BA01E669C}">
      <text>
        <r>
          <rPr>
            <b/>
            <sz val="9"/>
            <color indexed="81"/>
            <rFont val="Tahoma"/>
            <family val="2"/>
          </rPr>
          <t>AWLW: Adverse Weather Leave Without Pay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EF2DD4EB-8959-48BD-8CCB-520FF9871969}">
      <text>
        <r>
          <rPr>
            <b/>
            <sz val="9"/>
            <color indexed="81"/>
            <rFont val="Tahoma"/>
            <family val="2"/>
          </rPr>
          <t>SP: Shift Pay</t>
        </r>
      </text>
    </comment>
    <comment ref="E5" authorId="0" shapeId="0" xr:uid="{ACCCD6B9-1208-4097-A714-9118AAD3AD5C}">
      <text>
        <r>
          <rPr>
            <b/>
            <sz val="9"/>
            <color indexed="81"/>
            <rFont val="Tahoma"/>
            <family val="2"/>
          </rPr>
          <t>HP: Holiday Premium Pay</t>
        </r>
      </text>
    </comment>
    <comment ref="F5" authorId="0" shapeId="0" xr:uid="{FDA2946E-D774-46FE-814D-D2ED5FCCE0C7}">
      <text>
        <r>
          <rPr>
            <b/>
            <sz val="9"/>
            <color indexed="81"/>
            <rFont val="Tahoma"/>
            <family val="2"/>
          </rPr>
          <t>OC: On Call Hours</t>
        </r>
      </text>
    </comment>
    <comment ref="G5" authorId="0" shapeId="0" xr:uid="{218BC293-1F88-41C6-9A19-FBD0B409F7EF}">
      <text>
        <r>
          <rPr>
            <b/>
            <sz val="9"/>
            <color indexed="81"/>
            <rFont val="Tahoma"/>
            <family val="2"/>
          </rPr>
          <t xml:space="preserve">CB1.5:Call Back at 1.5
CB1.0:Call Back at 1.0
</t>
        </r>
      </text>
    </comment>
    <comment ref="I5" authorId="0" shapeId="0" xr:uid="{C4D5A98C-C736-4A62-9F91-DF25C4EA14C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A8AA7CEA-C124-4E3B-B2EB-1A089BFE40F7}">
      <text>
        <r>
          <rPr>
            <b/>
            <sz val="9"/>
            <color indexed="81"/>
            <rFont val="Tahoma"/>
            <family val="2"/>
          </rPr>
          <t>O: Overtime Earned</t>
        </r>
      </text>
    </comment>
    <comment ref="K5" authorId="0" shapeId="0" xr:uid="{BFBD8316-C6F7-441F-9E25-3299E15C788E}">
      <text>
        <r>
          <rPr>
            <b/>
            <sz val="9"/>
            <color indexed="81"/>
            <rFont val="Tahoma"/>
            <family val="2"/>
          </rPr>
          <t>CU:Comp Time Used</t>
        </r>
      </text>
    </comment>
    <comment ref="L5" authorId="0" shapeId="0" xr:uid="{45452DD5-35FD-40BB-9039-3206F2CC1784}">
      <text>
        <r>
          <rPr>
            <b/>
            <sz val="9"/>
            <color indexed="81"/>
            <rFont val="Tahoma"/>
            <family val="2"/>
          </rPr>
          <t xml:space="preserve">C19 Mandatory Comp Time Used
</t>
        </r>
      </text>
    </comment>
    <comment ref="M5" authorId="1" shapeId="0" xr:uid="{3D76E5B9-6F22-441F-A064-C2071568DE87}">
      <text>
        <r>
          <rPr>
            <b/>
            <sz val="9"/>
            <color indexed="81"/>
            <rFont val="Tahoma"/>
            <family val="2"/>
          </rPr>
          <t xml:space="preserve">V: Vacation 
</t>
        </r>
        <r>
          <rPr>
            <sz val="9"/>
            <color indexed="81"/>
            <rFont val="Tahoma"/>
            <family val="2"/>
          </rPr>
          <t xml:space="preserve">
</t>
        </r>
      </text>
    </comment>
    <comment ref="N5" authorId="0" shapeId="0" xr:uid="{C05C3BE6-42D1-46C4-8229-4A34CBF13B57}">
      <text>
        <r>
          <rPr>
            <b/>
            <sz val="9"/>
            <color indexed="81"/>
            <rFont val="Tahoma"/>
            <family val="2"/>
          </rPr>
          <t>S: Sick</t>
        </r>
      </text>
    </comment>
    <comment ref="O5" authorId="0" shapeId="0" xr:uid="{F30BA5ED-AB57-4AD6-9249-A3188F3BDED5}">
      <text>
        <r>
          <rPr>
            <b/>
            <sz val="9"/>
            <color indexed="81"/>
            <rFont val="Tahoma"/>
            <family val="2"/>
          </rPr>
          <t>CI:</t>
        </r>
        <r>
          <rPr>
            <sz val="9"/>
            <color indexed="81"/>
            <rFont val="Tahoma"/>
            <family val="2"/>
          </rPr>
          <t xml:space="preserve"> Community Involvment
</t>
        </r>
      </text>
    </comment>
    <comment ref="P5" authorId="0" shapeId="0" xr:uid="{A95C9B41-BCC1-42F8-A12A-107FF08C89A4}">
      <text>
        <r>
          <rPr>
            <b/>
            <sz val="9"/>
            <color indexed="81"/>
            <rFont val="Tahoma"/>
            <family val="2"/>
          </rPr>
          <t>BL: Bonus Leave</t>
        </r>
      </text>
    </comment>
    <comment ref="Q5" authorId="0" shapeId="0" xr:uid="{C4F2FB64-B987-40DD-9D33-54AAE20DA079}">
      <text>
        <r>
          <rPr>
            <b/>
            <sz val="9"/>
            <color indexed="81"/>
            <rFont val="Tahoma"/>
            <family val="2"/>
          </rPr>
          <t>H: Holiday.
When the university is closed on a holiday, mark the hours here.</t>
        </r>
      </text>
    </comment>
    <comment ref="R5" authorId="1" shapeId="0" xr:uid="{E543C114-DD02-4FE9-915C-D62FD6B0627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8E810664-7DE1-4490-BD99-8769FEBF832F}">
      <text>
        <r>
          <rPr>
            <b/>
            <sz val="9"/>
            <color indexed="81"/>
            <rFont val="Tahoma"/>
            <family val="2"/>
          </rPr>
          <t>AM: Adverse Weather Makeup Hours
Indicate time worked that will be used to make up time taken off due to adverse weather.</t>
        </r>
      </text>
    </comment>
    <comment ref="V5" authorId="0" shapeId="0" xr:uid="{8334F93F-7892-4219-AF2E-52C6EA2DF984}">
      <text>
        <r>
          <rPr>
            <b/>
            <sz val="9"/>
            <color indexed="81"/>
            <rFont val="Tahoma"/>
            <family val="2"/>
          </rPr>
          <t>AP: Adverse Weather Time Not Worked</t>
        </r>
      </text>
    </comment>
    <comment ref="W5" authorId="0" shapeId="0" xr:uid="{EEC00968-CE54-40A8-92D2-3FD0E1140B2C}">
      <text>
        <r>
          <rPr>
            <b/>
            <sz val="9"/>
            <color indexed="81"/>
            <rFont val="Tahoma"/>
            <family val="2"/>
          </rPr>
          <t>AWLW: Adverse Weather Leave Without Pay</t>
        </r>
      </text>
    </comment>
    <comment ref="D17" authorId="0" shapeId="0" xr:uid="{43179B0A-CBC9-4F79-81A7-F33729F0752D}">
      <text>
        <r>
          <rPr>
            <b/>
            <sz val="9"/>
            <color indexed="81"/>
            <rFont val="Tahoma"/>
            <family val="2"/>
          </rPr>
          <t>SP: Shift Pay</t>
        </r>
      </text>
    </comment>
    <comment ref="E17" authorId="0" shapeId="0" xr:uid="{0DC4B1E4-FEEC-47A8-8693-A67C65029FA0}">
      <text>
        <r>
          <rPr>
            <b/>
            <sz val="9"/>
            <color indexed="81"/>
            <rFont val="Tahoma"/>
            <family val="2"/>
          </rPr>
          <t>HP: Holiday Premium Pay</t>
        </r>
      </text>
    </comment>
    <comment ref="F17" authorId="0" shapeId="0" xr:uid="{D8D3B70B-A464-4997-AD84-EE4222F931DC}">
      <text>
        <r>
          <rPr>
            <b/>
            <sz val="9"/>
            <color indexed="81"/>
            <rFont val="Tahoma"/>
            <family val="2"/>
          </rPr>
          <t>OC: On Call Hours</t>
        </r>
      </text>
    </comment>
    <comment ref="G17" authorId="0" shapeId="0" xr:uid="{CEC03F04-E79C-4213-9F2C-2BF2FD929A31}">
      <text>
        <r>
          <rPr>
            <b/>
            <sz val="9"/>
            <color indexed="81"/>
            <rFont val="Tahoma"/>
            <family val="2"/>
          </rPr>
          <t xml:space="preserve">CB1.5:Call Back at 1.5
CB1.0:Call Back at 1.0
</t>
        </r>
      </text>
    </comment>
    <comment ref="I17" authorId="0" shapeId="0" xr:uid="{672736AB-E7D2-41D8-9A11-771E75FB853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235003EE-6AEB-4E05-9C4F-0E04AD138672}">
      <text>
        <r>
          <rPr>
            <b/>
            <sz val="9"/>
            <color indexed="81"/>
            <rFont val="Tahoma"/>
            <family val="2"/>
          </rPr>
          <t>O: Overtime Earned</t>
        </r>
      </text>
    </comment>
    <comment ref="K17" authorId="0" shapeId="0" xr:uid="{7640D07B-907C-4FD0-A167-D0654CC05DEC}">
      <text>
        <r>
          <rPr>
            <b/>
            <sz val="9"/>
            <color indexed="81"/>
            <rFont val="Tahoma"/>
            <family val="2"/>
          </rPr>
          <t>CU:Comp Time Used</t>
        </r>
      </text>
    </comment>
    <comment ref="L17" authorId="0" shapeId="0" xr:uid="{16E54A26-2BF3-486F-AFC6-20AC73C3D80D}">
      <text>
        <r>
          <rPr>
            <b/>
            <sz val="9"/>
            <color indexed="81"/>
            <rFont val="Tahoma"/>
            <family val="2"/>
          </rPr>
          <t xml:space="preserve">C19 Mandatory Comp Time Used
</t>
        </r>
      </text>
    </comment>
    <comment ref="M17" authorId="1" shapeId="0" xr:uid="{27B0A44B-DCB4-435D-BDB8-0D0DF60546EE}">
      <text>
        <r>
          <rPr>
            <b/>
            <sz val="9"/>
            <color indexed="81"/>
            <rFont val="Tahoma"/>
            <family val="2"/>
          </rPr>
          <t xml:space="preserve">V: Vacation 
</t>
        </r>
        <r>
          <rPr>
            <sz val="9"/>
            <color indexed="81"/>
            <rFont val="Tahoma"/>
            <family val="2"/>
          </rPr>
          <t xml:space="preserve">
</t>
        </r>
      </text>
    </comment>
    <comment ref="N17" authorId="0" shapeId="0" xr:uid="{23727DEE-BE6C-428E-B390-047FDA8D4613}">
      <text>
        <r>
          <rPr>
            <b/>
            <sz val="9"/>
            <color indexed="81"/>
            <rFont val="Tahoma"/>
            <family val="2"/>
          </rPr>
          <t>S: Sick</t>
        </r>
      </text>
    </comment>
    <comment ref="O17" authorId="0" shapeId="0" xr:uid="{DAD24270-97AF-4448-B4B7-4FB9686B9D9E}">
      <text>
        <r>
          <rPr>
            <b/>
            <sz val="9"/>
            <color indexed="81"/>
            <rFont val="Tahoma"/>
            <family val="2"/>
          </rPr>
          <t>CI:</t>
        </r>
        <r>
          <rPr>
            <sz val="9"/>
            <color indexed="81"/>
            <rFont val="Tahoma"/>
            <family val="2"/>
          </rPr>
          <t xml:space="preserve"> Community Involvment
</t>
        </r>
      </text>
    </comment>
    <comment ref="P17" authorId="0" shapeId="0" xr:uid="{E5DF3396-C868-4DDF-A0D3-B37139C74704}">
      <text>
        <r>
          <rPr>
            <b/>
            <sz val="9"/>
            <color indexed="81"/>
            <rFont val="Tahoma"/>
            <family val="2"/>
          </rPr>
          <t>BL: Bonus Leave</t>
        </r>
      </text>
    </comment>
    <comment ref="Q17" authorId="0" shapeId="0" xr:uid="{6660862D-B512-41DA-8E3B-DD8C40904532}">
      <text>
        <r>
          <rPr>
            <b/>
            <sz val="9"/>
            <color indexed="81"/>
            <rFont val="Tahoma"/>
            <family val="2"/>
          </rPr>
          <t>H: Holiday.
When the university is closed on a holiday, mark the hours here.</t>
        </r>
      </text>
    </comment>
    <comment ref="R17" authorId="1" shapeId="0" xr:uid="{C7FA7931-2364-4C06-BC9A-98B21A42FEB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6C0BEA60-DDE4-4013-B1BC-109B2D9DD4EF}">
      <text>
        <r>
          <rPr>
            <b/>
            <sz val="9"/>
            <color indexed="81"/>
            <rFont val="Tahoma"/>
            <family val="2"/>
          </rPr>
          <t>AM: Adverse Weather Makeup Hours
Indicate time worked that will be used to make up time taken off due to adverse weather.</t>
        </r>
      </text>
    </comment>
    <comment ref="V17" authorId="0" shapeId="0" xr:uid="{54B4CEE9-7FF7-44D7-A495-5E4083801E79}">
      <text>
        <r>
          <rPr>
            <b/>
            <sz val="9"/>
            <color indexed="81"/>
            <rFont val="Tahoma"/>
            <family val="2"/>
          </rPr>
          <t>AP: Adverse Weather Time Not Worked</t>
        </r>
      </text>
    </comment>
    <comment ref="W17" authorId="0" shapeId="0" xr:uid="{7EDC6768-7BCA-4EAB-AB4A-7CFF37F24C4B}">
      <text>
        <r>
          <rPr>
            <b/>
            <sz val="9"/>
            <color indexed="81"/>
            <rFont val="Tahoma"/>
            <family val="2"/>
          </rPr>
          <t>AWLW: Adverse Weather Leave Without Pay</t>
        </r>
      </text>
    </comment>
    <comment ref="D29" authorId="0" shapeId="0" xr:uid="{45FED54F-A7BC-448C-A87D-BB89731E96E2}">
      <text>
        <r>
          <rPr>
            <b/>
            <sz val="9"/>
            <color indexed="81"/>
            <rFont val="Tahoma"/>
            <family val="2"/>
          </rPr>
          <t>SP: Shift Pay</t>
        </r>
      </text>
    </comment>
    <comment ref="E29" authorId="0" shapeId="0" xr:uid="{F1DEAD19-5336-4C05-8135-55B52831A1A6}">
      <text>
        <r>
          <rPr>
            <b/>
            <sz val="9"/>
            <color indexed="81"/>
            <rFont val="Tahoma"/>
            <family val="2"/>
          </rPr>
          <t>HP: Holiday Premium Pay</t>
        </r>
      </text>
    </comment>
    <comment ref="F29" authorId="0" shapeId="0" xr:uid="{80570311-B6CF-4648-9674-A14488A09B81}">
      <text>
        <r>
          <rPr>
            <b/>
            <sz val="9"/>
            <color indexed="81"/>
            <rFont val="Tahoma"/>
            <family val="2"/>
          </rPr>
          <t>OC: On Call Hours</t>
        </r>
      </text>
    </comment>
    <comment ref="G29" authorId="0" shapeId="0" xr:uid="{EF183F3C-E20D-496E-8FA0-9B75DF167E4E}">
      <text>
        <r>
          <rPr>
            <b/>
            <sz val="9"/>
            <color indexed="81"/>
            <rFont val="Tahoma"/>
            <family val="2"/>
          </rPr>
          <t xml:space="preserve">CB1.5:Call Back at 1.5
CB1.0:Call Back at 1.0
</t>
        </r>
      </text>
    </comment>
    <comment ref="I29" authorId="0" shapeId="0" xr:uid="{FA50E540-4369-4876-9717-14FC8B4370F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324EB8BF-ABDA-4FB3-AE3C-7C98616628C3}">
      <text>
        <r>
          <rPr>
            <b/>
            <sz val="9"/>
            <color indexed="81"/>
            <rFont val="Tahoma"/>
            <family val="2"/>
          </rPr>
          <t>O: Overtime Earned</t>
        </r>
      </text>
    </comment>
    <comment ref="K29" authorId="0" shapeId="0" xr:uid="{E56CC880-013A-438B-93BA-6F2193FB92B7}">
      <text>
        <r>
          <rPr>
            <b/>
            <sz val="9"/>
            <color indexed="81"/>
            <rFont val="Tahoma"/>
            <family val="2"/>
          </rPr>
          <t>CU:Comp Time Used</t>
        </r>
      </text>
    </comment>
    <comment ref="L29" authorId="0" shapeId="0" xr:uid="{CBDC5314-528F-46CA-A4B1-DCDA0AC60EE0}">
      <text>
        <r>
          <rPr>
            <b/>
            <sz val="9"/>
            <color indexed="81"/>
            <rFont val="Tahoma"/>
            <family val="2"/>
          </rPr>
          <t xml:space="preserve">C19 Mandatory Comp Time Used
</t>
        </r>
      </text>
    </comment>
    <comment ref="M29" authorId="1" shapeId="0" xr:uid="{B9ABBF84-102F-4C49-A73A-7F3B3FF5E3E9}">
      <text>
        <r>
          <rPr>
            <b/>
            <sz val="9"/>
            <color indexed="81"/>
            <rFont val="Tahoma"/>
            <family val="2"/>
          </rPr>
          <t xml:space="preserve">V: Vacation 
</t>
        </r>
        <r>
          <rPr>
            <sz val="9"/>
            <color indexed="81"/>
            <rFont val="Tahoma"/>
            <family val="2"/>
          </rPr>
          <t xml:space="preserve">
</t>
        </r>
      </text>
    </comment>
    <comment ref="N29" authorId="0" shapeId="0" xr:uid="{39D008AA-9A7D-4320-A806-8CD21561D3BD}">
      <text>
        <r>
          <rPr>
            <b/>
            <sz val="9"/>
            <color indexed="81"/>
            <rFont val="Tahoma"/>
            <family val="2"/>
          </rPr>
          <t>S: Sick</t>
        </r>
      </text>
    </comment>
    <comment ref="O29" authorId="0" shapeId="0" xr:uid="{8711C485-B6CE-44CA-B956-6825F6DCE4FD}">
      <text>
        <r>
          <rPr>
            <b/>
            <sz val="9"/>
            <color indexed="81"/>
            <rFont val="Tahoma"/>
            <family val="2"/>
          </rPr>
          <t>CI:</t>
        </r>
        <r>
          <rPr>
            <sz val="9"/>
            <color indexed="81"/>
            <rFont val="Tahoma"/>
            <family val="2"/>
          </rPr>
          <t xml:space="preserve"> Community Involvment
</t>
        </r>
      </text>
    </comment>
    <comment ref="P29" authorId="0" shapeId="0" xr:uid="{958E8A4E-8F06-47CD-883A-7FC19DFE8BDF}">
      <text>
        <r>
          <rPr>
            <b/>
            <sz val="9"/>
            <color indexed="81"/>
            <rFont val="Tahoma"/>
            <family val="2"/>
          </rPr>
          <t>BL: Bonus Leave</t>
        </r>
      </text>
    </comment>
    <comment ref="Q29" authorId="0" shapeId="0" xr:uid="{F7558548-EE02-4638-B439-A695E93D0120}">
      <text>
        <r>
          <rPr>
            <b/>
            <sz val="9"/>
            <color indexed="81"/>
            <rFont val="Tahoma"/>
            <family val="2"/>
          </rPr>
          <t>H: Holiday.
When the university is closed on a holiday, mark the hours here.</t>
        </r>
      </text>
    </comment>
    <comment ref="R29" authorId="1" shapeId="0" xr:uid="{8F34FBB6-8FB0-41D2-8E76-66015A70EF0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FB54384D-95A6-439C-A9E5-F2CA45B5BA94}">
      <text>
        <r>
          <rPr>
            <b/>
            <sz val="9"/>
            <color indexed="81"/>
            <rFont val="Tahoma"/>
            <family val="2"/>
          </rPr>
          <t>AM: Adverse Weather Makeup Hours
Indicate time worked that will be used to make up time taken off due to adverse weather.</t>
        </r>
      </text>
    </comment>
    <comment ref="V29" authorId="0" shapeId="0" xr:uid="{A9980CC3-8631-44B8-85EE-10654C70BC6A}">
      <text>
        <r>
          <rPr>
            <b/>
            <sz val="9"/>
            <color indexed="81"/>
            <rFont val="Tahoma"/>
            <family val="2"/>
          </rPr>
          <t>AP: Adverse Weather Time Not Worked</t>
        </r>
      </text>
    </comment>
    <comment ref="W29" authorId="0" shapeId="0" xr:uid="{7FDF39A7-266D-4AFF-87E9-3B4EF652AB76}">
      <text>
        <r>
          <rPr>
            <b/>
            <sz val="9"/>
            <color indexed="81"/>
            <rFont val="Tahoma"/>
            <family val="2"/>
          </rPr>
          <t>AWLW: Adverse Weather Leave Without Pay</t>
        </r>
      </text>
    </comment>
    <comment ref="D41" authorId="0" shapeId="0" xr:uid="{501E7FE2-9E9C-4750-A0A6-FA9F62207D4A}">
      <text>
        <r>
          <rPr>
            <b/>
            <sz val="9"/>
            <color indexed="81"/>
            <rFont val="Tahoma"/>
            <family val="2"/>
          </rPr>
          <t>SP: Shift Pay</t>
        </r>
      </text>
    </comment>
    <comment ref="E41" authorId="0" shapeId="0" xr:uid="{9E9B25B2-EAC5-4D6E-B158-1CCC640E7A6F}">
      <text>
        <r>
          <rPr>
            <b/>
            <sz val="9"/>
            <color indexed="81"/>
            <rFont val="Tahoma"/>
            <family val="2"/>
          </rPr>
          <t>HP: Holiday Premium Pay</t>
        </r>
      </text>
    </comment>
    <comment ref="F41" authorId="0" shapeId="0" xr:uid="{1CCD27CD-4312-4901-B1B2-5135D4C55B79}">
      <text>
        <r>
          <rPr>
            <b/>
            <sz val="9"/>
            <color indexed="81"/>
            <rFont val="Tahoma"/>
            <family val="2"/>
          </rPr>
          <t>OC: On Call Hours</t>
        </r>
      </text>
    </comment>
    <comment ref="G41" authorId="0" shapeId="0" xr:uid="{C476B988-EFD0-45ED-A5F0-16F9863D81FC}">
      <text>
        <r>
          <rPr>
            <b/>
            <sz val="9"/>
            <color indexed="81"/>
            <rFont val="Tahoma"/>
            <family val="2"/>
          </rPr>
          <t xml:space="preserve">CB1.5:Call Back at 1.5
CB1.0:Call Back at 1.0
</t>
        </r>
      </text>
    </comment>
    <comment ref="I41" authorId="0" shapeId="0" xr:uid="{3526BA62-81FC-4B3A-8121-286CDF20DEC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C28006D8-09CE-4F5A-81C4-1E8F854FF399}">
      <text>
        <r>
          <rPr>
            <b/>
            <sz val="9"/>
            <color indexed="81"/>
            <rFont val="Tahoma"/>
            <family val="2"/>
          </rPr>
          <t>O: Overtime Earned</t>
        </r>
      </text>
    </comment>
    <comment ref="K41" authorId="0" shapeId="0" xr:uid="{7BFEEF43-C946-4BF1-84FF-0E1971FBCE00}">
      <text>
        <r>
          <rPr>
            <b/>
            <sz val="9"/>
            <color indexed="81"/>
            <rFont val="Tahoma"/>
            <family val="2"/>
          </rPr>
          <t>CU:Comp Time Used</t>
        </r>
      </text>
    </comment>
    <comment ref="L41" authorId="0" shapeId="0" xr:uid="{08A0137E-25B2-4B2D-9ACA-D346C93737B9}">
      <text>
        <r>
          <rPr>
            <b/>
            <sz val="9"/>
            <color indexed="81"/>
            <rFont val="Tahoma"/>
            <family val="2"/>
          </rPr>
          <t xml:space="preserve">C19 Mandatory Comp Time Used
</t>
        </r>
      </text>
    </comment>
    <comment ref="M41" authorId="1" shapeId="0" xr:uid="{6FB245C7-59B1-445D-BBF9-9098919CBB35}">
      <text>
        <r>
          <rPr>
            <b/>
            <sz val="9"/>
            <color indexed="81"/>
            <rFont val="Tahoma"/>
            <family val="2"/>
          </rPr>
          <t xml:space="preserve">V: Vacation 
</t>
        </r>
        <r>
          <rPr>
            <sz val="9"/>
            <color indexed="81"/>
            <rFont val="Tahoma"/>
            <family val="2"/>
          </rPr>
          <t xml:space="preserve">
</t>
        </r>
      </text>
    </comment>
    <comment ref="N41" authorId="0" shapeId="0" xr:uid="{5DDAA4D3-3AEC-45F7-B1C5-ECE781A4B122}">
      <text>
        <r>
          <rPr>
            <b/>
            <sz val="9"/>
            <color indexed="81"/>
            <rFont val="Tahoma"/>
            <family val="2"/>
          </rPr>
          <t>S: Sick</t>
        </r>
      </text>
    </comment>
    <comment ref="O41" authorId="0" shapeId="0" xr:uid="{E47B4AF3-ECA1-49B1-9F4B-869FB5148425}">
      <text>
        <r>
          <rPr>
            <b/>
            <sz val="9"/>
            <color indexed="81"/>
            <rFont val="Tahoma"/>
            <family val="2"/>
          </rPr>
          <t>CI:</t>
        </r>
        <r>
          <rPr>
            <sz val="9"/>
            <color indexed="81"/>
            <rFont val="Tahoma"/>
            <family val="2"/>
          </rPr>
          <t xml:space="preserve"> Community Involvment
</t>
        </r>
      </text>
    </comment>
    <comment ref="P41" authorId="0" shapeId="0" xr:uid="{5140EB37-2D63-42CA-AA0B-7F5FB1664F00}">
      <text>
        <r>
          <rPr>
            <b/>
            <sz val="9"/>
            <color indexed="81"/>
            <rFont val="Tahoma"/>
            <family val="2"/>
          </rPr>
          <t>BL: Bonus Leave</t>
        </r>
      </text>
    </comment>
    <comment ref="Q41" authorId="0" shapeId="0" xr:uid="{4D9CBE81-2EDA-40C6-B675-BE75255FBBA2}">
      <text>
        <r>
          <rPr>
            <b/>
            <sz val="9"/>
            <color indexed="81"/>
            <rFont val="Tahoma"/>
            <family val="2"/>
          </rPr>
          <t>H: Holiday.
When the university is closed on a holiday, mark the hours here.</t>
        </r>
      </text>
    </comment>
    <comment ref="R41" authorId="1" shapeId="0" xr:uid="{8866B9DF-E3DA-4D63-A3C4-FCD3943BBA0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FDCDCEDC-BE5A-43AA-89E7-CA93622267AC}">
      <text>
        <r>
          <rPr>
            <b/>
            <sz val="9"/>
            <color indexed="81"/>
            <rFont val="Tahoma"/>
            <family val="2"/>
          </rPr>
          <t>AM: Adverse Weather Makeup Hours
Indicate time worked that will be used to make up time taken off due to adverse weather.</t>
        </r>
      </text>
    </comment>
    <comment ref="V41" authorId="0" shapeId="0" xr:uid="{E15E6061-6613-47AA-848B-613C8B8EC212}">
      <text>
        <r>
          <rPr>
            <b/>
            <sz val="9"/>
            <color indexed="81"/>
            <rFont val="Tahoma"/>
            <family val="2"/>
          </rPr>
          <t>AP: Adverse Weather Time Not Worked</t>
        </r>
      </text>
    </comment>
    <comment ref="W41" authorId="0" shapeId="0" xr:uid="{1E8E8B57-0ADD-4B74-ADF4-A2D29EC84BBD}">
      <text>
        <r>
          <rPr>
            <b/>
            <sz val="9"/>
            <color indexed="81"/>
            <rFont val="Tahoma"/>
            <family val="2"/>
          </rPr>
          <t>AWLW: Adverse Weather Leave Without Pay</t>
        </r>
      </text>
    </comment>
    <comment ref="D53" authorId="0" shapeId="0" xr:uid="{EFD02CAC-2174-4382-B2F7-2C82FE9F774A}">
      <text>
        <r>
          <rPr>
            <b/>
            <sz val="9"/>
            <color indexed="81"/>
            <rFont val="Tahoma"/>
            <family val="2"/>
          </rPr>
          <t>SP: Shift Pay</t>
        </r>
      </text>
    </comment>
    <comment ref="E53" authorId="0" shapeId="0" xr:uid="{89987B2E-49FB-44B9-98C8-7DD7E5558AA3}">
      <text>
        <r>
          <rPr>
            <b/>
            <sz val="9"/>
            <color indexed="81"/>
            <rFont val="Tahoma"/>
            <family val="2"/>
          </rPr>
          <t>HP: Holiday Premium Pay</t>
        </r>
      </text>
    </comment>
    <comment ref="F53" authorId="0" shapeId="0" xr:uid="{DE1FA7EF-28EB-4B79-A705-F6D3A28CCA4C}">
      <text>
        <r>
          <rPr>
            <b/>
            <sz val="9"/>
            <color indexed="81"/>
            <rFont val="Tahoma"/>
            <family val="2"/>
          </rPr>
          <t>OC: On Call Hours</t>
        </r>
      </text>
    </comment>
    <comment ref="G53" authorId="0" shapeId="0" xr:uid="{ED08A3C0-940E-4B2D-B763-EA82551E4DE1}">
      <text>
        <r>
          <rPr>
            <b/>
            <sz val="9"/>
            <color indexed="81"/>
            <rFont val="Tahoma"/>
            <family val="2"/>
          </rPr>
          <t xml:space="preserve">CB1.5:Call Back at 1.5
CB1.0:Call Back at 1.0
</t>
        </r>
      </text>
    </comment>
    <comment ref="I53" authorId="0" shapeId="0" xr:uid="{49243735-6092-468D-8C6C-A47D29516C6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9871E21A-3D16-496D-88C4-9100D2584444}">
      <text>
        <r>
          <rPr>
            <b/>
            <sz val="9"/>
            <color indexed="81"/>
            <rFont val="Tahoma"/>
            <family val="2"/>
          </rPr>
          <t>O: Overtime Earned</t>
        </r>
      </text>
    </comment>
    <comment ref="K53" authorId="0" shapeId="0" xr:uid="{7273FCF7-D068-47F0-8B90-8D3A7F59ADE3}">
      <text>
        <r>
          <rPr>
            <b/>
            <sz val="9"/>
            <color indexed="81"/>
            <rFont val="Tahoma"/>
            <family val="2"/>
          </rPr>
          <t>CU:Comp Time Used</t>
        </r>
      </text>
    </comment>
    <comment ref="L53" authorId="0" shapeId="0" xr:uid="{FC86DBE7-968B-4701-A084-323D936FA268}">
      <text>
        <r>
          <rPr>
            <b/>
            <sz val="9"/>
            <color indexed="81"/>
            <rFont val="Tahoma"/>
            <family val="2"/>
          </rPr>
          <t xml:space="preserve">C19 Mandatory Comp Time Used
</t>
        </r>
      </text>
    </comment>
    <comment ref="M53" authorId="1" shapeId="0" xr:uid="{C3022D06-EC65-49A0-94D7-4320B32556DF}">
      <text>
        <r>
          <rPr>
            <b/>
            <sz val="9"/>
            <color indexed="81"/>
            <rFont val="Tahoma"/>
            <family val="2"/>
          </rPr>
          <t xml:space="preserve">V: Vacation 
</t>
        </r>
        <r>
          <rPr>
            <sz val="9"/>
            <color indexed="81"/>
            <rFont val="Tahoma"/>
            <family val="2"/>
          </rPr>
          <t xml:space="preserve">
</t>
        </r>
      </text>
    </comment>
    <comment ref="N53" authorId="0" shapeId="0" xr:uid="{00A4AECE-7F2E-441B-A1AF-DB268696314B}">
      <text>
        <r>
          <rPr>
            <b/>
            <sz val="9"/>
            <color indexed="81"/>
            <rFont val="Tahoma"/>
            <family val="2"/>
          </rPr>
          <t>S: Sick</t>
        </r>
      </text>
    </comment>
    <comment ref="O53" authorId="0" shapeId="0" xr:uid="{76EA9BC7-879F-49BC-8F57-7D9986C64C3F}">
      <text>
        <r>
          <rPr>
            <b/>
            <sz val="9"/>
            <color indexed="81"/>
            <rFont val="Tahoma"/>
            <family val="2"/>
          </rPr>
          <t>CI:</t>
        </r>
        <r>
          <rPr>
            <sz val="9"/>
            <color indexed="81"/>
            <rFont val="Tahoma"/>
            <family val="2"/>
          </rPr>
          <t xml:space="preserve"> Community Involvment
</t>
        </r>
      </text>
    </comment>
    <comment ref="P53" authorId="0" shapeId="0" xr:uid="{539B0B32-9A6E-4DC8-8124-237821D534D7}">
      <text>
        <r>
          <rPr>
            <b/>
            <sz val="9"/>
            <color indexed="81"/>
            <rFont val="Tahoma"/>
            <family val="2"/>
          </rPr>
          <t>BL: Bonus Leave</t>
        </r>
      </text>
    </comment>
    <comment ref="Q53" authorId="0" shapeId="0" xr:uid="{36A8D85F-039D-4DB0-BE4B-5F5D5A3A6D77}">
      <text>
        <r>
          <rPr>
            <b/>
            <sz val="9"/>
            <color indexed="81"/>
            <rFont val="Tahoma"/>
            <family val="2"/>
          </rPr>
          <t>H: Holiday.
When the university is closed on a holiday, mark the hours here.</t>
        </r>
      </text>
    </comment>
    <comment ref="R53" authorId="1" shapeId="0" xr:uid="{AC2A9C46-9B94-4755-AA85-9DA2D235E37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290A9161-C265-4422-A7E9-CF0F2A8D3E39}">
      <text>
        <r>
          <rPr>
            <b/>
            <sz val="9"/>
            <color indexed="81"/>
            <rFont val="Tahoma"/>
            <family val="2"/>
          </rPr>
          <t>AM: Adverse Weather Makeup Hours
Indicate time worked that will be used to make up time taken off due to adverse weather.</t>
        </r>
      </text>
    </comment>
    <comment ref="V53" authorId="0" shapeId="0" xr:uid="{E79B7C47-E6A5-4AEC-BEC3-728DDB256F05}">
      <text>
        <r>
          <rPr>
            <b/>
            <sz val="9"/>
            <color indexed="81"/>
            <rFont val="Tahoma"/>
            <family val="2"/>
          </rPr>
          <t>AP: Adverse Weather Time Not Worked</t>
        </r>
      </text>
    </comment>
    <comment ref="W53" authorId="0" shapeId="0" xr:uid="{8B6031CB-9470-4EA6-8292-BFE156BBD019}">
      <text>
        <r>
          <rPr>
            <b/>
            <sz val="9"/>
            <color indexed="81"/>
            <rFont val="Tahoma"/>
            <family val="2"/>
          </rPr>
          <t>AWLW: Adverse Weather Leave Without Pay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316187E8-E941-463A-A01F-37AC79E8E727}">
      <text>
        <r>
          <rPr>
            <b/>
            <sz val="9"/>
            <color indexed="81"/>
            <rFont val="Tahoma"/>
            <family val="2"/>
          </rPr>
          <t>SP: Shift Pay</t>
        </r>
      </text>
    </comment>
    <comment ref="E5" authorId="0" shapeId="0" xr:uid="{B084BC16-EE92-4394-A093-8D585708FAA5}">
      <text>
        <r>
          <rPr>
            <b/>
            <sz val="9"/>
            <color indexed="81"/>
            <rFont val="Tahoma"/>
            <family val="2"/>
          </rPr>
          <t>HP: Holiday Premium Pay</t>
        </r>
      </text>
    </comment>
    <comment ref="F5" authorId="0" shapeId="0" xr:uid="{B3E20477-901C-463D-9367-E67D012F8AF6}">
      <text>
        <r>
          <rPr>
            <b/>
            <sz val="9"/>
            <color indexed="81"/>
            <rFont val="Tahoma"/>
            <family val="2"/>
          </rPr>
          <t>OC: On Call Hours</t>
        </r>
      </text>
    </comment>
    <comment ref="G5" authorId="0" shapeId="0" xr:uid="{2059ADDB-A426-4BFF-AADA-2E5C2D607AEF}">
      <text>
        <r>
          <rPr>
            <b/>
            <sz val="9"/>
            <color indexed="81"/>
            <rFont val="Tahoma"/>
            <family val="2"/>
          </rPr>
          <t xml:space="preserve">CB1.5:Call Back at 1.5
CB1.0:Call Back at 1.0
</t>
        </r>
      </text>
    </comment>
    <comment ref="I5" authorId="0" shapeId="0" xr:uid="{31C94BF2-3C3B-4228-A015-50650AD7236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70DF403E-D3CB-47AC-B27A-58AFE7F94961}">
      <text>
        <r>
          <rPr>
            <b/>
            <sz val="9"/>
            <color indexed="81"/>
            <rFont val="Tahoma"/>
            <family val="2"/>
          </rPr>
          <t>O: Overtime Earned</t>
        </r>
      </text>
    </comment>
    <comment ref="K5" authorId="0" shapeId="0" xr:uid="{D96D47AA-3155-4A9E-9316-1C1BABE24DE9}">
      <text>
        <r>
          <rPr>
            <b/>
            <sz val="9"/>
            <color indexed="81"/>
            <rFont val="Tahoma"/>
            <family val="2"/>
          </rPr>
          <t>CU:Comp Time Used</t>
        </r>
      </text>
    </comment>
    <comment ref="L5" authorId="0" shapeId="0" xr:uid="{8C9BC89C-BEE8-4468-9058-7496B879435D}">
      <text>
        <r>
          <rPr>
            <b/>
            <sz val="9"/>
            <color indexed="81"/>
            <rFont val="Tahoma"/>
            <family val="2"/>
          </rPr>
          <t xml:space="preserve">C19 Mandatory Comp Time Used
</t>
        </r>
      </text>
    </comment>
    <comment ref="M5" authorId="1" shapeId="0" xr:uid="{CCDA7470-E343-4BEB-9239-3586402F34D8}">
      <text>
        <r>
          <rPr>
            <b/>
            <sz val="9"/>
            <color indexed="81"/>
            <rFont val="Tahoma"/>
            <family val="2"/>
          </rPr>
          <t xml:space="preserve">V: Vacation 
</t>
        </r>
        <r>
          <rPr>
            <sz val="9"/>
            <color indexed="81"/>
            <rFont val="Tahoma"/>
            <family val="2"/>
          </rPr>
          <t xml:space="preserve">
</t>
        </r>
      </text>
    </comment>
    <comment ref="N5" authorId="0" shapeId="0" xr:uid="{E5FBAFF1-FA8B-44A2-86DC-E3CB3009F7A0}">
      <text>
        <r>
          <rPr>
            <b/>
            <sz val="9"/>
            <color indexed="81"/>
            <rFont val="Tahoma"/>
            <family val="2"/>
          </rPr>
          <t>S: Sick</t>
        </r>
      </text>
    </comment>
    <comment ref="O5" authorId="0" shapeId="0" xr:uid="{9BA7727E-8E75-4EB6-A36E-B052EA920E87}">
      <text>
        <r>
          <rPr>
            <b/>
            <sz val="9"/>
            <color indexed="81"/>
            <rFont val="Tahoma"/>
            <family val="2"/>
          </rPr>
          <t>CI:</t>
        </r>
        <r>
          <rPr>
            <sz val="9"/>
            <color indexed="81"/>
            <rFont val="Tahoma"/>
            <family val="2"/>
          </rPr>
          <t xml:space="preserve"> Community Involvment
</t>
        </r>
      </text>
    </comment>
    <comment ref="P5" authorId="0" shapeId="0" xr:uid="{EAD56EBF-7016-477F-B03D-F2BF06B89A5C}">
      <text>
        <r>
          <rPr>
            <b/>
            <sz val="9"/>
            <color indexed="81"/>
            <rFont val="Tahoma"/>
            <family val="2"/>
          </rPr>
          <t>BL: Bonus Leave</t>
        </r>
      </text>
    </comment>
    <comment ref="Q5" authorId="0" shapeId="0" xr:uid="{39B8A1A4-AFFC-4A5F-905E-C98D5BDA2A4F}">
      <text>
        <r>
          <rPr>
            <b/>
            <sz val="9"/>
            <color indexed="81"/>
            <rFont val="Tahoma"/>
            <family val="2"/>
          </rPr>
          <t>H: Holiday.
When the university is closed on a holiday, mark the hours here.</t>
        </r>
      </text>
    </comment>
    <comment ref="R5" authorId="1" shapeId="0" xr:uid="{7DDAF4F8-88A4-41B9-8D40-58A03C64834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3F296901-25DF-4855-B944-944421156CD6}">
      <text>
        <r>
          <rPr>
            <b/>
            <sz val="9"/>
            <color indexed="81"/>
            <rFont val="Tahoma"/>
            <family val="2"/>
          </rPr>
          <t>AM: Adverse Weather Makeup Hours
Indicate time worked that will be used to make up time taken off due to adverse weather.</t>
        </r>
      </text>
    </comment>
    <comment ref="V5" authorId="0" shapeId="0" xr:uid="{A7ECEFE6-6A38-4859-AB62-484DA76D7A9F}">
      <text>
        <r>
          <rPr>
            <b/>
            <sz val="9"/>
            <color indexed="81"/>
            <rFont val="Tahoma"/>
            <family val="2"/>
          </rPr>
          <t>AP: Adverse Weather Time Not Worked</t>
        </r>
      </text>
    </comment>
    <comment ref="W5" authorId="0" shapeId="0" xr:uid="{DCDF78FB-B646-4D8C-B844-D021675F2D27}">
      <text>
        <r>
          <rPr>
            <b/>
            <sz val="9"/>
            <color indexed="81"/>
            <rFont val="Tahoma"/>
            <family val="2"/>
          </rPr>
          <t>AWLW: Adverse Weather Leave Without Pay</t>
        </r>
      </text>
    </comment>
    <comment ref="D17" authorId="0" shapeId="0" xr:uid="{0D5C7784-B3AD-48B9-90AE-0BFDC597B2A1}">
      <text>
        <r>
          <rPr>
            <b/>
            <sz val="9"/>
            <color indexed="81"/>
            <rFont val="Tahoma"/>
            <family val="2"/>
          </rPr>
          <t>SP: Shift Pay</t>
        </r>
      </text>
    </comment>
    <comment ref="E17" authorId="0" shapeId="0" xr:uid="{271B771B-3481-476B-8DD8-E4BE612EB759}">
      <text>
        <r>
          <rPr>
            <b/>
            <sz val="9"/>
            <color indexed="81"/>
            <rFont val="Tahoma"/>
            <family val="2"/>
          </rPr>
          <t>HP: Holiday Premium Pay</t>
        </r>
      </text>
    </comment>
    <comment ref="F17" authorId="0" shapeId="0" xr:uid="{330E5EAB-958F-4A38-987C-61C55851CE5D}">
      <text>
        <r>
          <rPr>
            <b/>
            <sz val="9"/>
            <color indexed="81"/>
            <rFont val="Tahoma"/>
            <family val="2"/>
          </rPr>
          <t>OC: On Call Hours</t>
        </r>
      </text>
    </comment>
    <comment ref="G17" authorId="0" shapeId="0" xr:uid="{C9E86878-F814-45C3-8509-E9D6BAB7C2C7}">
      <text>
        <r>
          <rPr>
            <b/>
            <sz val="9"/>
            <color indexed="81"/>
            <rFont val="Tahoma"/>
            <family val="2"/>
          </rPr>
          <t xml:space="preserve">CB1.5:Call Back at 1.5
CB1.0:Call Back at 1.0
</t>
        </r>
      </text>
    </comment>
    <comment ref="I17" authorId="0" shapeId="0" xr:uid="{5BF8FAD5-003B-4075-84A3-FD020554E14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F35243BD-62D3-46B5-906B-852DD98C29B9}">
      <text>
        <r>
          <rPr>
            <b/>
            <sz val="9"/>
            <color indexed="81"/>
            <rFont val="Tahoma"/>
            <family val="2"/>
          </rPr>
          <t>O: Overtime Earned</t>
        </r>
      </text>
    </comment>
    <comment ref="K17" authorId="0" shapeId="0" xr:uid="{7B243845-4950-4C8F-84C4-8D47F08528D0}">
      <text>
        <r>
          <rPr>
            <b/>
            <sz val="9"/>
            <color indexed="81"/>
            <rFont val="Tahoma"/>
            <family val="2"/>
          </rPr>
          <t>CU:Comp Time Used</t>
        </r>
      </text>
    </comment>
    <comment ref="L17" authorId="0" shapeId="0" xr:uid="{3EB7214C-7792-4091-8765-62A440374FD3}">
      <text>
        <r>
          <rPr>
            <b/>
            <sz val="9"/>
            <color indexed="81"/>
            <rFont val="Tahoma"/>
            <family val="2"/>
          </rPr>
          <t xml:space="preserve">C19 Mandatory Comp Time Used
</t>
        </r>
      </text>
    </comment>
    <comment ref="M17" authorId="1" shapeId="0" xr:uid="{27982E38-D554-4A3F-B7D9-44883DF3BC2E}">
      <text>
        <r>
          <rPr>
            <b/>
            <sz val="9"/>
            <color indexed="81"/>
            <rFont val="Tahoma"/>
            <family val="2"/>
          </rPr>
          <t xml:space="preserve">V: Vacation 
</t>
        </r>
        <r>
          <rPr>
            <sz val="9"/>
            <color indexed="81"/>
            <rFont val="Tahoma"/>
            <family val="2"/>
          </rPr>
          <t xml:space="preserve">
</t>
        </r>
      </text>
    </comment>
    <comment ref="N17" authorId="0" shapeId="0" xr:uid="{2B215D14-31B1-4BC5-B415-712D776E33B4}">
      <text>
        <r>
          <rPr>
            <b/>
            <sz val="9"/>
            <color indexed="81"/>
            <rFont val="Tahoma"/>
            <family val="2"/>
          </rPr>
          <t>S: Sick</t>
        </r>
      </text>
    </comment>
    <comment ref="O17" authorId="0" shapeId="0" xr:uid="{8C992B77-D79E-425E-9B66-AAEA5391C4AB}">
      <text>
        <r>
          <rPr>
            <b/>
            <sz val="9"/>
            <color indexed="81"/>
            <rFont val="Tahoma"/>
            <family val="2"/>
          </rPr>
          <t>CI:</t>
        </r>
        <r>
          <rPr>
            <sz val="9"/>
            <color indexed="81"/>
            <rFont val="Tahoma"/>
            <family val="2"/>
          </rPr>
          <t xml:space="preserve"> Community Involvment
</t>
        </r>
      </text>
    </comment>
    <comment ref="P17" authorId="0" shapeId="0" xr:uid="{6ADE653D-27CE-490B-8C0C-C622AE959C89}">
      <text>
        <r>
          <rPr>
            <b/>
            <sz val="9"/>
            <color indexed="81"/>
            <rFont val="Tahoma"/>
            <family val="2"/>
          </rPr>
          <t>BL: Bonus Leave</t>
        </r>
      </text>
    </comment>
    <comment ref="Q17" authorId="0" shapeId="0" xr:uid="{6B23FD22-A48B-45E8-8BB9-B4243CAC7CB1}">
      <text>
        <r>
          <rPr>
            <b/>
            <sz val="9"/>
            <color indexed="81"/>
            <rFont val="Tahoma"/>
            <family val="2"/>
          </rPr>
          <t>H: Holiday.
When the university is closed on a holiday, mark the hours here.</t>
        </r>
      </text>
    </comment>
    <comment ref="R17" authorId="1" shapeId="0" xr:uid="{2BC5B0C0-387A-4A07-AB51-F79B1F04D93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1BB9A8C0-FE8A-4511-8D0E-83E654DCF1C6}">
      <text>
        <r>
          <rPr>
            <b/>
            <sz val="9"/>
            <color indexed="81"/>
            <rFont val="Tahoma"/>
            <family val="2"/>
          </rPr>
          <t>AM: Adverse Weather Makeup Hours
Indicate time worked that will be used to make up time taken off due to adverse weather.</t>
        </r>
      </text>
    </comment>
    <comment ref="V17" authorId="0" shapeId="0" xr:uid="{B58BA6AD-4CEA-42DA-9120-F6FA450CB530}">
      <text>
        <r>
          <rPr>
            <b/>
            <sz val="9"/>
            <color indexed="81"/>
            <rFont val="Tahoma"/>
            <family val="2"/>
          </rPr>
          <t>AP: Adverse Weather Time Not Worked</t>
        </r>
      </text>
    </comment>
    <comment ref="W17" authorId="0" shapeId="0" xr:uid="{D45C01D3-DD52-47F0-8DD7-BDF369F2E4DA}">
      <text>
        <r>
          <rPr>
            <b/>
            <sz val="9"/>
            <color indexed="81"/>
            <rFont val="Tahoma"/>
            <family val="2"/>
          </rPr>
          <t>AWLW: Adverse Weather Leave Without Pay</t>
        </r>
      </text>
    </comment>
    <comment ref="D29" authorId="0" shapeId="0" xr:uid="{864084F6-DCD9-4609-A664-2032379981A3}">
      <text>
        <r>
          <rPr>
            <b/>
            <sz val="9"/>
            <color indexed="81"/>
            <rFont val="Tahoma"/>
            <family val="2"/>
          </rPr>
          <t>SP: Shift Pay</t>
        </r>
      </text>
    </comment>
    <comment ref="E29" authorId="0" shapeId="0" xr:uid="{E1DEA3A2-25A0-4855-8CF5-6D9E83FD70CD}">
      <text>
        <r>
          <rPr>
            <b/>
            <sz val="9"/>
            <color indexed="81"/>
            <rFont val="Tahoma"/>
            <family val="2"/>
          </rPr>
          <t>HP: Holiday Premium Pay</t>
        </r>
      </text>
    </comment>
    <comment ref="F29" authorId="0" shapeId="0" xr:uid="{5D61D6AD-3123-4609-94E3-66AF4134D1CA}">
      <text>
        <r>
          <rPr>
            <b/>
            <sz val="9"/>
            <color indexed="81"/>
            <rFont val="Tahoma"/>
            <family val="2"/>
          </rPr>
          <t>OC: On Call Hours</t>
        </r>
      </text>
    </comment>
    <comment ref="G29" authorId="0" shapeId="0" xr:uid="{3D7E7A9F-1517-41C2-9C62-4A1B88A92208}">
      <text>
        <r>
          <rPr>
            <b/>
            <sz val="9"/>
            <color indexed="81"/>
            <rFont val="Tahoma"/>
            <family val="2"/>
          </rPr>
          <t xml:space="preserve">CB1.5:Call Back at 1.5
CB1.0:Call Back at 1.0
</t>
        </r>
      </text>
    </comment>
    <comment ref="I29" authorId="0" shapeId="0" xr:uid="{97416B12-E0B1-4DB2-A9C0-2AC84D41A10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2949AFB-B2EA-488F-B58C-2A232FDBE9B9}">
      <text>
        <r>
          <rPr>
            <b/>
            <sz val="9"/>
            <color indexed="81"/>
            <rFont val="Tahoma"/>
            <family val="2"/>
          </rPr>
          <t>O: Overtime Earned</t>
        </r>
      </text>
    </comment>
    <comment ref="K29" authorId="0" shapeId="0" xr:uid="{5ED312FF-9F02-4F65-B537-B88C6F0EC787}">
      <text>
        <r>
          <rPr>
            <b/>
            <sz val="9"/>
            <color indexed="81"/>
            <rFont val="Tahoma"/>
            <family val="2"/>
          </rPr>
          <t>CU:Comp Time Used</t>
        </r>
      </text>
    </comment>
    <comment ref="L29" authorId="0" shapeId="0" xr:uid="{0D76612B-BC86-41CC-9525-48144B413171}">
      <text>
        <r>
          <rPr>
            <b/>
            <sz val="9"/>
            <color indexed="81"/>
            <rFont val="Tahoma"/>
            <family val="2"/>
          </rPr>
          <t xml:space="preserve">C19 Mandatory Comp Time Used
</t>
        </r>
      </text>
    </comment>
    <comment ref="M29" authorId="1" shapeId="0" xr:uid="{B92609A7-494A-4672-88AF-C76C044FC85A}">
      <text>
        <r>
          <rPr>
            <b/>
            <sz val="9"/>
            <color indexed="81"/>
            <rFont val="Tahoma"/>
            <family val="2"/>
          </rPr>
          <t xml:space="preserve">V: Vacation 
</t>
        </r>
        <r>
          <rPr>
            <sz val="9"/>
            <color indexed="81"/>
            <rFont val="Tahoma"/>
            <family val="2"/>
          </rPr>
          <t xml:space="preserve">
</t>
        </r>
      </text>
    </comment>
    <comment ref="N29" authorId="0" shapeId="0" xr:uid="{60EED8FD-A209-40F7-A25C-B70A0D1E7DB9}">
      <text>
        <r>
          <rPr>
            <b/>
            <sz val="9"/>
            <color indexed="81"/>
            <rFont val="Tahoma"/>
            <family val="2"/>
          </rPr>
          <t>S: Sick</t>
        </r>
      </text>
    </comment>
    <comment ref="O29" authorId="0" shapeId="0" xr:uid="{07FA4E4E-1003-445F-81AF-220F413E6656}">
      <text>
        <r>
          <rPr>
            <b/>
            <sz val="9"/>
            <color indexed="81"/>
            <rFont val="Tahoma"/>
            <family val="2"/>
          </rPr>
          <t>CI:</t>
        </r>
        <r>
          <rPr>
            <sz val="9"/>
            <color indexed="81"/>
            <rFont val="Tahoma"/>
            <family val="2"/>
          </rPr>
          <t xml:space="preserve"> Community Involvment
</t>
        </r>
      </text>
    </comment>
    <comment ref="P29" authorId="0" shapeId="0" xr:uid="{990AFADC-0A6E-4719-8C1E-FFA37730A22D}">
      <text>
        <r>
          <rPr>
            <b/>
            <sz val="9"/>
            <color indexed="81"/>
            <rFont val="Tahoma"/>
            <family val="2"/>
          </rPr>
          <t>BL: Bonus Leave</t>
        </r>
      </text>
    </comment>
    <comment ref="Q29" authorId="0" shapeId="0" xr:uid="{D97B65BF-9045-4D24-AD5A-FD357342BDC0}">
      <text>
        <r>
          <rPr>
            <b/>
            <sz val="9"/>
            <color indexed="81"/>
            <rFont val="Tahoma"/>
            <family val="2"/>
          </rPr>
          <t>H: Holiday.
When the university is closed on a holiday, mark the hours here.</t>
        </r>
      </text>
    </comment>
    <comment ref="R29" authorId="1" shapeId="0" xr:uid="{8D7D6B6A-E2D4-4C9F-96CB-AE6FE2D7918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39FBD60F-1709-4E5D-A438-DCD42A73D08E}">
      <text>
        <r>
          <rPr>
            <b/>
            <sz val="9"/>
            <color indexed="81"/>
            <rFont val="Tahoma"/>
            <family val="2"/>
          </rPr>
          <t>AM: Adverse Weather Makeup Hours
Indicate time worked that will be used to make up time taken off due to adverse weather.</t>
        </r>
      </text>
    </comment>
    <comment ref="V29" authorId="0" shapeId="0" xr:uid="{33965F7F-4397-4052-8913-0DFB54A36321}">
      <text>
        <r>
          <rPr>
            <b/>
            <sz val="9"/>
            <color indexed="81"/>
            <rFont val="Tahoma"/>
            <family val="2"/>
          </rPr>
          <t>AP: Adverse Weather Time Not Worked</t>
        </r>
      </text>
    </comment>
    <comment ref="W29" authorId="0" shapeId="0" xr:uid="{E9FC3C72-9CFD-4DD8-963E-A6C63F6DD1B1}">
      <text>
        <r>
          <rPr>
            <b/>
            <sz val="9"/>
            <color indexed="81"/>
            <rFont val="Tahoma"/>
            <family val="2"/>
          </rPr>
          <t>AWLW: Adverse Weather Leave Without Pay</t>
        </r>
      </text>
    </comment>
    <comment ref="D41" authorId="0" shapeId="0" xr:uid="{A34126DD-7BAA-421B-8182-B3C53E185A20}">
      <text>
        <r>
          <rPr>
            <b/>
            <sz val="9"/>
            <color indexed="81"/>
            <rFont val="Tahoma"/>
            <family val="2"/>
          </rPr>
          <t>SP: Shift Pay</t>
        </r>
      </text>
    </comment>
    <comment ref="E41" authorId="0" shapeId="0" xr:uid="{8C19F102-3F9B-49F5-91CF-125453B01FE4}">
      <text>
        <r>
          <rPr>
            <b/>
            <sz val="9"/>
            <color indexed="81"/>
            <rFont val="Tahoma"/>
            <family val="2"/>
          </rPr>
          <t>HP: Holiday Premium Pay</t>
        </r>
      </text>
    </comment>
    <comment ref="F41" authorId="0" shapeId="0" xr:uid="{8D54F907-D93C-41AA-BABC-1BD67D2C2203}">
      <text>
        <r>
          <rPr>
            <b/>
            <sz val="9"/>
            <color indexed="81"/>
            <rFont val="Tahoma"/>
            <family val="2"/>
          </rPr>
          <t>OC: On Call Hours</t>
        </r>
      </text>
    </comment>
    <comment ref="G41" authorId="0" shapeId="0" xr:uid="{1D2B280E-5242-4434-BCB3-841DCD394146}">
      <text>
        <r>
          <rPr>
            <b/>
            <sz val="9"/>
            <color indexed="81"/>
            <rFont val="Tahoma"/>
            <family val="2"/>
          </rPr>
          <t xml:space="preserve">CB1.5:Call Back at 1.5
CB1.0:Call Back at 1.0
</t>
        </r>
      </text>
    </comment>
    <comment ref="I41" authorId="0" shapeId="0" xr:uid="{0DC7A739-08AF-4258-83BE-B789A825A46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4858820E-7E93-424A-B1BD-7BDD361B2CE2}">
      <text>
        <r>
          <rPr>
            <b/>
            <sz val="9"/>
            <color indexed="81"/>
            <rFont val="Tahoma"/>
            <family val="2"/>
          </rPr>
          <t>O: Overtime Earned</t>
        </r>
      </text>
    </comment>
    <comment ref="K41" authorId="0" shapeId="0" xr:uid="{D9A0B5D3-1839-407E-9FBF-3C5A159D6081}">
      <text>
        <r>
          <rPr>
            <b/>
            <sz val="9"/>
            <color indexed="81"/>
            <rFont val="Tahoma"/>
            <family val="2"/>
          </rPr>
          <t>CU:Comp Time Used</t>
        </r>
      </text>
    </comment>
    <comment ref="L41" authorId="0" shapeId="0" xr:uid="{D7D5F32D-F293-46D1-A593-D818B55D6780}">
      <text>
        <r>
          <rPr>
            <b/>
            <sz val="9"/>
            <color indexed="81"/>
            <rFont val="Tahoma"/>
            <family val="2"/>
          </rPr>
          <t xml:space="preserve">C19 Mandatory Comp Time Used
</t>
        </r>
      </text>
    </comment>
    <comment ref="M41" authorId="1" shapeId="0" xr:uid="{E8433D11-E884-402D-A6BA-EBD9F235B990}">
      <text>
        <r>
          <rPr>
            <b/>
            <sz val="9"/>
            <color indexed="81"/>
            <rFont val="Tahoma"/>
            <family val="2"/>
          </rPr>
          <t xml:space="preserve">V: Vacation 
</t>
        </r>
        <r>
          <rPr>
            <sz val="9"/>
            <color indexed="81"/>
            <rFont val="Tahoma"/>
            <family val="2"/>
          </rPr>
          <t xml:space="preserve">
</t>
        </r>
      </text>
    </comment>
    <comment ref="N41" authorId="0" shapeId="0" xr:uid="{94A664AE-59D3-4573-8631-1E72E8A77D7F}">
      <text>
        <r>
          <rPr>
            <b/>
            <sz val="9"/>
            <color indexed="81"/>
            <rFont val="Tahoma"/>
            <family val="2"/>
          </rPr>
          <t>S: Sick</t>
        </r>
      </text>
    </comment>
    <comment ref="O41" authorId="0" shapeId="0" xr:uid="{C4C1577F-FE3B-41CC-94A3-8429AE473C24}">
      <text>
        <r>
          <rPr>
            <b/>
            <sz val="9"/>
            <color indexed="81"/>
            <rFont val="Tahoma"/>
            <family val="2"/>
          </rPr>
          <t>CI:</t>
        </r>
        <r>
          <rPr>
            <sz val="9"/>
            <color indexed="81"/>
            <rFont val="Tahoma"/>
            <family val="2"/>
          </rPr>
          <t xml:space="preserve"> Community Involvment
</t>
        </r>
      </text>
    </comment>
    <comment ref="P41" authorId="0" shapeId="0" xr:uid="{FE9FA798-29B6-40D5-A94B-29EC61BD4E11}">
      <text>
        <r>
          <rPr>
            <b/>
            <sz val="9"/>
            <color indexed="81"/>
            <rFont val="Tahoma"/>
            <family val="2"/>
          </rPr>
          <t>BL: Bonus Leave</t>
        </r>
      </text>
    </comment>
    <comment ref="Q41" authorId="0" shapeId="0" xr:uid="{E7B402F3-526E-4FF0-B632-AC61A136D26C}">
      <text>
        <r>
          <rPr>
            <b/>
            <sz val="9"/>
            <color indexed="81"/>
            <rFont val="Tahoma"/>
            <family val="2"/>
          </rPr>
          <t>H: Holiday.
When the university is closed on a holiday, mark the hours here.</t>
        </r>
      </text>
    </comment>
    <comment ref="R41" authorId="1" shapeId="0" xr:uid="{A53A8876-6F45-4E31-985C-29FFDCEFF0D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0CC46891-8E36-4149-BAC6-35E924E23EE9}">
      <text>
        <r>
          <rPr>
            <b/>
            <sz val="9"/>
            <color indexed="81"/>
            <rFont val="Tahoma"/>
            <family val="2"/>
          </rPr>
          <t>AM: Adverse Weather Makeup Hours
Indicate time worked that will be used to make up time taken off due to adverse weather.</t>
        </r>
      </text>
    </comment>
    <comment ref="V41" authorId="0" shapeId="0" xr:uid="{40E445EF-ADAB-4B5C-BCD7-FE8A32256833}">
      <text>
        <r>
          <rPr>
            <b/>
            <sz val="9"/>
            <color indexed="81"/>
            <rFont val="Tahoma"/>
            <family val="2"/>
          </rPr>
          <t>AP: Adverse Weather Time Not Worked</t>
        </r>
      </text>
    </comment>
    <comment ref="W41" authorId="0" shapeId="0" xr:uid="{7CDD14C1-EFCE-47AD-B6D2-D0662963232D}">
      <text>
        <r>
          <rPr>
            <b/>
            <sz val="9"/>
            <color indexed="81"/>
            <rFont val="Tahoma"/>
            <family val="2"/>
          </rPr>
          <t>AWLW: Adverse Weather Leave Without Pay</t>
        </r>
      </text>
    </comment>
    <comment ref="D53" authorId="0" shapeId="0" xr:uid="{ABA9FEC6-326E-4179-92F6-EAFB0EB9DE7A}">
      <text>
        <r>
          <rPr>
            <b/>
            <sz val="9"/>
            <color indexed="81"/>
            <rFont val="Tahoma"/>
            <family val="2"/>
          </rPr>
          <t>SP: Shift Pay</t>
        </r>
      </text>
    </comment>
    <comment ref="E53" authorId="0" shapeId="0" xr:uid="{CCD8F7F4-6AC8-435F-B3B7-D1AA9254A38E}">
      <text>
        <r>
          <rPr>
            <b/>
            <sz val="9"/>
            <color indexed="81"/>
            <rFont val="Tahoma"/>
            <family val="2"/>
          </rPr>
          <t>HP: Holiday Premium Pay</t>
        </r>
      </text>
    </comment>
    <comment ref="F53" authorId="0" shapeId="0" xr:uid="{A46868B3-6D5F-4E52-A89D-F37ECC7FB0A4}">
      <text>
        <r>
          <rPr>
            <b/>
            <sz val="9"/>
            <color indexed="81"/>
            <rFont val="Tahoma"/>
            <family val="2"/>
          </rPr>
          <t>OC: On Call Hours</t>
        </r>
      </text>
    </comment>
    <comment ref="G53" authorId="0" shapeId="0" xr:uid="{D6B11E05-2F2D-4B56-99C0-1392A3985979}">
      <text>
        <r>
          <rPr>
            <b/>
            <sz val="9"/>
            <color indexed="81"/>
            <rFont val="Tahoma"/>
            <family val="2"/>
          </rPr>
          <t xml:space="preserve">CB1.5:Call Back at 1.5
CB1.0:Call Back at 1.0
</t>
        </r>
      </text>
    </comment>
    <comment ref="I53" authorId="0" shapeId="0" xr:uid="{FA4504AF-D63F-4827-BE37-2BCB144962F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A850790A-E3D1-45BA-8E6E-A265C531C912}">
      <text>
        <r>
          <rPr>
            <b/>
            <sz val="9"/>
            <color indexed="81"/>
            <rFont val="Tahoma"/>
            <family val="2"/>
          </rPr>
          <t>O: Overtime Earned</t>
        </r>
      </text>
    </comment>
    <comment ref="K53" authorId="0" shapeId="0" xr:uid="{831AFF4D-8ED2-428B-89FA-62EDB50B2C9C}">
      <text>
        <r>
          <rPr>
            <b/>
            <sz val="9"/>
            <color indexed="81"/>
            <rFont val="Tahoma"/>
            <family val="2"/>
          </rPr>
          <t>CU:Comp Time Used</t>
        </r>
      </text>
    </comment>
    <comment ref="L53" authorId="0" shapeId="0" xr:uid="{8CBA8EDD-5BDB-436F-98F6-2101892E8F03}">
      <text>
        <r>
          <rPr>
            <b/>
            <sz val="9"/>
            <color indexed="81"/>
            <rFont val="Tahoma"/>
            <family val="2"/>
          </rPr>
          <t xml:space="preserve">C19 Mandatory Comp Time Used
</t>
        </r>
      </text>
    </comment>
    <comment ref="M53" authorId="1" shapeId="0" xr:uid="{9F8B227B-9F58-49EE-B983-9A263A1F6DA2}">
      <text>
        <r>
          <rPr>
            <b/>
            <sz val="9"/>
            <color indexed="81"/>
            <rFont val="Tahoma"/>
            <family val="2"/>
          </rPr>
          <t xml:space="preserve">V: Vacation 
</t>
        </r>
        <r>
          <rPr>
            <sz val="9"/>
            <color indexed="81"/>
            <rFont val="Tahoma"/>
            <family val="2"/>
          </rPr>
          <t xml:space="preserve">
</t>
        </r>
      </text>
    </comment>
    <comment ref="N53" authorId="0" shapeId="0" xr:uid="{97E8BD42-ABFE-4962-95E2-29DDDBE82E33}">
      <text>
        <r>
          <rPr>
            <b/>
            <sz val="9"/>
            <color indexed="81"/>
            <rFont val="Tahoma"/>
            <family val="2"/>
          </rPr>
          <t>S: Sick</t>
        </r>
      </text>
    </comment>
    <comment ref="O53" authorId="0" shapeId="0" xr:uid="{BD087183-65FA-4457-A5CD-76A0A1BE6AC9}">
      <text>
        <r>
          <rPr>
            <b/>
            <sz val="9"/>
            <color indexed="81"/>
            <rFont val="Tahoma"/>
            <family val="2"/>
          </rPr>
          <t>CI:</t>
        </r>
        <r>
          <rPr>
            <sz val="9"/>
            <color indexed="81"/>
            <rFont val="Tahoma"/>
            <family val="2"/>
          </rPr>
          <t xml:space="preserve"> Community Involvment
</t>
        </r>
      </text>
    </comment>
    <comment ref="P53" authorId="0" shapeId="0" xr:uid="{3EF7258D-1499-4F96-83B5-14DD1538AD52}">
      <text>
        <r>
          <rPr>
            <b/>
            <sz val="9"/>
            <color indexed="81"/>
            <rFont val="Tahoma"/>
            <family val="2"/>
          </rPr>
          <t>BL: Bonus Leave</t>
        </r>
      </text>
    </comment>
    <comment ref="Q53" authorId="0" shapeId="0" xr:uid="{A1AE69DC-A43E-4271-B30A-C86734F9F9CD}">
      <text>
        <r>
          <rPr>
            <b/>
            <sz val="9"/>
            <color indexed="81"/>
            <rFont val="Tahoma"/>
            <family val="2"/>
          </rPr>
          <t>H: Holiday.
When the university is closed on a holiday, mark the hours here.</t>
        </r>
      </text>
    </comment>
    <comment ref="R53" authorId="1" shapeId="0" xr:uid="{C1476F9A-049E-493C-8BB8-996A77152E6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D346A516-8502-4383-A424-134C62768EE6}">
      <text>
        <r>
          <rPr>
            <b/>
            <sz val="9"/>
            <color indexed="81"/>
            <rFont val="Tahoma"/>
            <family val="2"/>
          </rPr>
          <t>AM: Adverse Weather Makeup Hours
Indicate time worked that will be used to make up time taken off due to adverse weather.</t>
        </r>
      </text>
    </comment>
    <comment ref="V53" authorId="0" shapeId="0" xr:uid="{4052D728-A82E-4DC6-B5A0-ACA7ADA7E21F}">
      <text>
        <r>
          <rPr>
            <b/>
            <sz val="9"/>
            <color indexed="81"/>
            <rFont val="Tahoma"/>
            <family val="2"/>
          </rPr>
          <t>AP: Adverse Weather Time Not Worked</t>
        </r>
      </text>
    </comment>
    <comment ref="W53" authorId="0" shapeId="0" xr:uid="{A1F3650A-A622-48F2-82DD-25BC5F39AF86}">
      <text>
        <r>
          <rPr>
            <b/>
            <sz val="9"/>
            <color indexed="81"/>
            <rFont val="Tahoma"/>
            <family val="2"/>
          </rPr>
          <t>AWLW: Adverse Weather Leave Without Pay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22EB0EA9-D686-40C4-A47E-50196EBCA125}">
      <text>
        <r>
          <rPr>
            <b/>
            <sz val="9"/>
            <color indexed="81"/>
            <rFont val="Tahoma"/>
            <family val="2"/>
          </rPr>
          <t>SP: Shift Pay</t>
        </r>
      </text>
    </comment>
    <comment ref="E5" authorId="0" shapeId="0" xr:uid="{4E5F1378-DC9F-40E7-B9CA-BE906A754801}">
      <text>
        <r>
          <rPr>
            <b/>
            <sz val="9"/>
            <color indexed="81"/>
            <rFont val="Tahoma"/>
            <family val="2"/>
          </rPr>
          <t>HP: Holiday Premium Pay</t>
        </r>
      </text>
    </comment>
    <comment ref="F5" authorId="0" shapeId="0" xr:uid="{D4E197CA-0AE0-48E9-9CF4-368673B36E28}">
      <text>
        <r>
          <rPr>
            <b/>
            <sz val="9"/>
            <color indexed="81"/>
            <rFont val="Tahoma"/>
            <family val="2"/>
          </rPr>
          <t>OC: On Call Hours</t>
        </r>
      </text>
    </comment>
    <comment ref="G5" authorId="0" shapeId="0" xr:uid="{B6348F8A-C705-4A27-B447-7798D6B39436}">
      <text>
        <r>
          <rPr>
            <b/>
            <sz val="9"/>
            <color indexed="81"/>
            <rFont val="Tahoma"/>
            <family val="2"/>
          </rPr>
          <t xml:space="preserve">CB1.5:Call Back at 1.5
CB1.0:Call Back at 1.0
</t>
        </r>
      </text>
    </comment>
    <comment ref="I5" authorId="0" shapeId="0" xr:uid="{8C56E16E-EB42-4A1D-BD3F-96B7AA0698C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FEFF1DE8-D984-45C9-BDDB-B3DBB77B9DC6}">
      <text>
        <r>
          <rPr>
            <b/>
            <sz val="9"/>
            <color indexed="81"/>
            <rFont val="Tahoma"/>
            <family val="2"/>
          </rPr>
          <t>O: Overtime Earned</t>
        </r>
      </text>
    </comment>
    <comment ref="K5" authorId="0" shapeId="0" xr:uid="{48F3FE44-3ED8-4CCD-9A09-632B329D8492}">
      <text>
        <r>
          <rPr>
            <b/>
            <sz val="9"/>
            <color indexed="81"/>
            <rFont val="Tahoma"/>
            <family val="2"/>
          </rPr>
          <t>CU:Comp Time Used</t>
        </r>
      </text>
    </comment>
    <comment ref="L5" authorId="0" shapeId="0" xr:uid="{7C195EDB-3E23-48CB-99C6-C85C5132C60D}">
      <text>
        <r>
          <rPr>
            <b/>
            <sz val="9"/>
            <color indexed="81"/>
            <rFont val="Tahoma"/>
            <family val="2"/>
          </rPr>
          <t xml:space="preserve">C19 Mandatory Comp Time Used
</t>
        </r>
      </text>
    </comment>
    <comment ref="M5" authorId="1" shapeId="0" xr:uid="{0FC62629-885C-4026-B964-50A60573A41D}">
      <text>
        <r>
          <rPr>
            <b/>
            <sz val="9"/>
            <color indexed="81"/>
            <rFont val="Tahoma"/>
            <family val="2"/>
          </rPr>
          <t xml:space="preserve">V: Vacation 
</t>
        </r>
        <r>
          <rPr>
            <sz val="9"/>
            <color indexed="81"/>
            <rFont val="Tahoma"/>
            <family val="2"/>
          </rPr>
          <t xml:space="preserve">
</t>
        </r>
      </text>
    </comment>
    <comment ref="N5" authorId="0" shapeId="0" xr:uid="{ABFFE757-43E0-4CEA-AF9E-02F0E28BEC90}">
      <text>
        <r>
          <rPr>
            <b/>
            <sz val="9"/>
            <color indexed="81"/>
            <rFont val="Tahoma"/>
            <family val="2"/>
          </rPr>
          <t>S: Sick</t>
        </r>
      </text>
    </comment>
    <comment ref="O5" authorId="0" shapeId="0" xr:uid="{8A9F3A5A-BBE6-45C7-9D95-48AAFCBBD87C}">
      <text>
        <r>
          <rPr>
            <b/>
            <sz val="9"/>
            <color indexed="81"/>
            <rFont val="Tahoma"/>
            <family val="2"/>
          </rPr>
          <t>CI:</t>
        </r>
        <r>
          <rPr>
            <sz val="9"/>
            <color indexed="81"/>
            <rFont val="Tahoma"/>
            <family val="2"/>
          </rPr>
          <t xml:space="preserve"> Community Involvment
</t>
        </r>
      </text>
    </comment>
    <comment ref="P5" authorId="0" shapeId="0" xr:uid="{178C7DD1-0396-4C40-850C-E7B25AA77A92}">
      <text>
        <r>
          <rPr>
            <b/>
            <sz val="9"/>
            <color indexed="81"/>
            <rFont val="Tahoma"/>
            <family val="2"/>
          </rPr>
          <t>BL: Bonus Leave</t>
        </r>
      </text>
    </comment>
    <comment ref="Q5" authorId="0" shapeId="0" xr:uid="{100A61E0-3F9D-4C47-A3D1-C9781AD3774A}">
      <text>
        <r>
          <rPr>
            <b/>
            <sz val="9"/>
            <color indexed="81"/>
            <rFont val="Tahoma"/>
            <family val="2"/>
          </rPr>
          <t>H: Holiday.
When the university is closed on a holiday, mark the hours here.</t>
        </r>
      </text>
    </comment>
    <comment ref="R5" authorId="1" shapeId="0" xr:uid="{A92F71B3-A4E3-4826-B089-01EFA7CB66F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478122BC-7A58-4F6F-8B11-235CE5DD5B82}">
      <text>
        <r>
          <rPr>
            <b/>
            <sz val="9"/>
            <color indexed="81"/>
            <rFont val="Tahoma"/>
            <family val="2"/>
          </rPr>
          <t>AM: Adverse Weather Makeup Hours
Indicate time worked that will be used to make up time taken off due to adverse weather.</t>
        </r>
      </text>
    </comment>
    <comment ref="V5" authorId="0" shapeId="0" xr:uid="{E9456B0D-EA5B-4CEA-9306-0337806404BF}">
      <text>
        <r>
          <rPr>
            <b/>
            <sz val="9"/>
            <color indexed="81"/>
            <rFont val="Tahoma"/>
            <family val="2"/>
          </rPr>
          <t>AP: Adverse Weather Time Not Worked</t>
        </r>
      </text>
    </comment>
    <comment ref="W5" authorId="0" shapeId="0" xr:uid="{90BEA466-160D-4694-A5E0-A122FB7A5364}">
      <text>
        <r>
          <rPr>
            <b/>
            <sz val="9"/>
            <color indexed="81"/>
            <rFont val="Tahoma"/>
            <family val="2"/>
          </rPr>
          <t>AWLW: Adverse Weather Leave Without Pay</t>
        </r>
      </text>
    </comment>
    <comment ref="D17" authorId="0" shapeId="0" xr:uid="{4F5CBD1F-384C-4FBB-B514-61EC61C530D7}">
      <text>
        <r>
          <rPr>
            <b/>
            <sz val="9"/>
            <color indexed="81"/>
            <rFont val="Tahoma"/>
            <family val="2"/>
          </rPr>
          <t>SP: Shift Pay</t>
        </r>
      </text>
    </comment>
    <comment ref="E17" authorId="0" shapeId="0" xr:uid="{88CA9136-B286-4B26-9465-CF92340B41D1}">
      <text>
        <r>
          <rPr>
            <b/>
            <sz val="9"/>
            <color indexed="81"/>
            <rFont val="Tahoma"/>
            <family val="2"/>
          </rPr>
          <t>HP: Holiday Premium Pay</t>
        </r>
      </text>
    </comment>
    <comment ref="F17" authorId="0" shapeId="0" xr:uid="{3B5DC41E-80A4-4D4C-8D4C-1EDCD3FAB2D7}">
      <text>
        <r>
          <rPr>
            <b/>
            <sz val="9"/>
            <color indexed="81"/>
            <rFont val="Tahoma"/>
            <family val="2"/>
          </rPr>
          <t>OC: On Call Hours</t>
        </r>
      </text>
    </comment>
    <comment ref="G17" authorId="0" shapeId="0" xr:uid="{B49EF67E-7CF7-4300-8A64-94FDC3579C23}">
      <text>
        <r>
          <rPr>
            <b/>
            <sz val="9"/>
            <color indexed="81"/>
            <rFont val="Tahoma"/>
            <family val="2"/>
          </rPr>
          <t xml:space="preserve">CB1.5:Call Back at 1.5
CB1.0:Call Back at 1.0
</t>
        </r>
      </text>
    </comment>
    <comment ref="I17" authorId="0" shapeId="0" xr:uid="{24BB8F98-4E10-4409-BA94-E306DCBA1F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68FFAB08-5C73-4EC6-BD32-1E234C489C8B}">
      <text>
        <r>
          <rPr>
            <b/>
            <sz val="9"/>
            <color indexed="81"/>
            <rFont val="Tahoma"/>
            <family val="2"/>
          </rPr>
          <t>O: Overtime Earned</t>
        </r>
      </text>
    </comment>
    <comment ref="K17" authorId="0" shapeId="0" xr:uid="{01214222-E72B-4A5F-9FC4-619FB3A88CC9}">
      <text>
        <r>
          <rPr>
            <b/>
            <sz val="9"/>
            <color indexed="81"/>
            <rFont val="Tahoma"/>
            <family val="2"/>
          </rPr>
          <t>CU:Comp Time Used</t>
        </r>
      </text>
    </comment>
    <comment ref="L17" authorId="0" shapeId="0" xr:uid="{CB596469-806F-4CCA-AC2C-149BFDF26A59}">
      <text>
        <r>
          <rPr>
            <b/>
            <sz val="9"/>
            <color indexed="81"/>
            <rFont val="Tahoma"/>
            <family val="2"/>
          </rPr>
          <t xml:space="preserve">C19 Mandatory Comp Time Used
</t>
        </r>
      </text>
    </comment>
    <comment ref="M17" authorId="1" shapeId="0" xr:uid="{3F5FFE28-E1BC-46CF-B071-FD984FE600D5}">
      <text>
        <r>
          <rPr>
            <b/>
            <sz val="9"/>
            <color indexed="81"/>
            <rFont val="Tahoma"/>
            <family val="2"/>
          </rPr>
          <t xml:space="preserve">V: Vacation 
</t>
        </r>
        <r>
          <rPr>
            <sz val="9"/>
            <color indexed="81"/>
            <rFont val="Tahoma"/>
            <family val="2"/>
          </rPr>
          <t xml:space="preserve">
</t>
        </r>
      </text>
    </comment>
    <comment ref="N17" authorId="0" shapeId="0" xr:uid="{FCE9BEB9-EBB3-4A24-9129-5440C9025A1B}">
      <text>
        <r>
          <rPr>
            <b/>
            <sz val="9"/>
            <color indexed="81"/>
            <rFont val="Tahoma"/>
            <family val="2"/>
          </rPr>
          <t>S: Sick</t>
        </r>
      </text>
    </comment>
    <comment ref="O17" authorId="0" shapeId="0" xr:uid="{5DC83595-E338-401B-AFAB-EBC01227C1EC}">
      <text>
        <r>
          <rPr>
            <b/>
            <sz val="9"/>
            <color indexed="81"/>
            <rFont val="Tahoma"/>
            <family val="2"/>
          </rPr>
          <t>CI:</t>
        </r>
        <r>
          <rPr>
            <sz val="9"/>
            <color indexed="81"/>
            <rFont val="Tahoma"/>
            <family val="2"/>
          </rPr>
          <t xml:space="preserve"> Community Involvment
</t>
        </r>
      </text>
    </comment>
    <comment ref="P17" authorId="0" shapeId="0" xr:uid="{1D7EDDB0-AAFF-4FDF-BBCF-F8F53DEA43E5}">
      <text>
        <r>
          <rPr>
            <b/>
            <sz val="9"/>
            <color indexed="81"/>
            <rFont val="Tahoma"/>
            <family val="2"/>
          </rPr>
          <t>BL: Bonus Leave</t>
        </r>
      </text>
    </comment>
    <comment ref="Q17" authorId="0" shapeId="0" xr:uid="{277270B4-1434-457E-A1A0-694E497221AF}">
      <text>
        <r>
          <rPr>
            <b/>
            <sz val="9"/>
            <color indexed="81"/>
            <rFont val="Tahoma"/>
            <family val="2"/>
          </rPr>
          <t>H: Holiday.
When the university is closed on a holiday, mark the hours here.</t>
        </r>
      </text>
    </comment>
    <comment ref="R17" authorId="1" shapeId="0" xr:uid="{96F96181-81F7-41F1-AC16-DAF55EBDF1D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301A71A4-4BD9-45A7-A7E1-F353F8559E9C}">
      <text>
        <r>
          <rPr>
            <b/>
            <sz val="9"/>
            <color indexed="81"/>
            <rFont val="Tahoma"/>
            <family val="2"/>
          </rPr>
          <t>AM: Adverse Weather Makeup Hours
Indicate time worked that will be used to make up time taken off due to adverse weather.</t>
        </r>
      </text>
    </comment>
    <comment ref="V17" authorId="0" shapeId="0" xr:uid="{2C6EA864-3252-409F-8D0A-197C919CC5A1}">
      <text>
        <r>
          <rPr>
            <b/>
            <sz val="9"/>
            <color indexed="81"/>
            <rFont val="Tahoma"/>
            <family val="2"/>
          </rPr>
          <t>AP: Adverse Weather Time Not Worked</t>
        </r>
      </text>
    </comment>
    <comment ref="W17" authorId="0" shapeId="0" xr:uid="{D039145D-B525-40B9-8FE8-60FCCD5A7CDA}">
      <text>
        <r>
          <rPr>
            <b/>
            <sz val="9"/>
            <color indexed="81"/>
            <rFont val="Tahoma"/>
            <family val="2"/>
          </rPr>
          <t>AWLW: Adverse Weather Leave Without Pay</t>
        </r>
      </text>
    </comment>
    <comment ref="D29" authorId="0" shapeId="0" xr:uid="{09A3498F-0C51-41EE-BA1B-025C5EB4B8EA}">
      <text>
        <r>
          <rPr>
            <b/>
            <sz val="9"/>
            <color indexed="81"/>
            <rFont val="Tahoma"/>
            <family val="2"/>
          </rPr>
          <t>SP: Shift Pay</t>
        </r>
      </text>
    </comment>
    <comment ref="E29" authorId="0" shapeId="0" xr:uid="{FB880CC0-850C-4669-A833-2140AF15CFD2}">
      <text>
        <r>
          <rPr>
            <b/>
            <sz val="9"/>
            <color indexed="81"/>
            <rFont val="Tahoma"/>
            <family val="2"/>
          </rPr>
          <t>HP: Holiday Premium Pay</t>
        </r>
      </text>
    </comment>
    <comment ref="F29" authorId="0" shapeId="0" xr:uid="{D41F3044-AF4D-47FB-90C8-2D8CADD74E1F}">
      <text>
        <r>
          <rPr>
            <b/>
            <sz val="9"/>
            <color indexed="81"/>
            <rFont val="Tahoma"/>
            <family val="2"/>
          </rPr>
          <t>OC: On Call Hours</t>
        </r>
      </text>
    </comment>
    <comment ref="G29" authorId="0" shapeId="0" xr:uid="{1291E49C-6AA4-41EB-8B7A-20DFE0D6C6B1}">
      <text>
        <r>
          <rPr>
            <b/>
            <sz val="9"/>
            <color indexed="81"/>
            <rFont val="Tahoma"/>
            <family val="2"/>
          </rPr>
          <t xml:space="preserve">CB1.5:Call Back at 1.5
CB1.0:Call Back at 1.0
</t>
        </r>
      </text>
    </comment>
    <comment ref="I29" authorId="0" shapeId="0" xr:uid="{21744DCF-761D-4356-AA58-1565B9683E3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42422F22-4415-4BC9-B648-AB0285F5B41D}">
      <text>
        <r>
          <rPr>
            <b/>
            <sz val="9"/>
            <color indexed="81"/>
            <rFont val="Tahoma"/>
            <family val="2"/>
          </rPr>
          <t>O: Overtime Earned</t>
        </r>
      </text>
    </comment>
    <comment ref="K29" authorId="0" shapeId="0" xr:uid="{72B9449B-CCC0-4777-B2C2-DC0D8B4B5F7D}">
      <text>
        <r>
          <rPr>
            <b/>
            <sz val="9"/>
            <color indexed="81"/>
            <rFont val="Tahoma"/>
            <family val="2"/>
          </rPr>
          <t>CU:Comp Time Used</t>
        </r>
      </text>
    </comment>
    <comment ref="L29" authorId="0" shapeId="0" xr:uid="{0C6BD5BA-1E6D-447C-AABC-926AADD65BCC}">
      <text>
        <r>
          <rPr>
            <b/>
            <sz val="9"/>
            <color indexed="81"/>
            <rFont val="Tahoma"/>
            <family val="2"/>
          </rPr>
          <t xml:space="preserve">C19 Mandatory Comp Time Used
</t>
        </r>
      </text>
    </comment>
    <comment ref="M29" authorId="1" shapeId="0" xr:uid="{EE51E472-84A0-4258-9EE9-BB40D3D7935B}">
      <text>
        <r>
          <rPr>
            <b/>
            <sz val="9"/>
            <color indexed="81"/>
            <rFont val="Tahoma"/>
            <family val="2"/>
          </rPr>
          <t xml:space="preserve">V: Vacation 
</t>
        </r>
        <r>
          <rPr>
            <sz val="9"/>
            <color indexed="81"/>
            <rFont val="Tahoma"/>
            <family val="2"/>
          </rPr>
          <t xml:space="preserve">
</t>
        </r>
      </text>
    </comment>
    <comment ref="N29" authorId="0" shapeId="0" xr:uid="{838CF624-5164-4EB8-8368-676D17133918}">
      <text>
        <r>
          <rPr>
            <b/>
            <sz val="9"/>
            <color indexed="81"/>
            <rFont val="Tahoma"/>
            <family val="2"/>
          </rPr>
          <t>S: Sick</t>
        </r>
      </text>
    </comment>
    <comment ref="O29" authorId="0" shapeId="0" xr:uid="{E5172F9D-A3C4-4F07-BBB4-EB24E179541F}">
      <text>
        <r>
          <rPr>
            <b/>
            <sz val="9"/>
            <color indexed="81"/>
            <rFont val="Tahoma"/>
            <family val="2"/>
          </rPr>
          <t>CI:</t>
        </r>
        <r>
          <rPr>
            <sz val="9"/>
            <color indexed="81"/>
            <rFont val="Tahoma"/>
            <family val="2"/>
          </rPr>
          <t xml:space="preserve"> Community Involvment
</t>
        </r>
      </text>
    </comment>
    <comment ref="P29" authorId="0" shapeId="0" xr:uid="{01B566B4-3527-45C3-8D83-F442B2C54331}">
      <text>
        <r>
          <rPr>
            <b/>
            <sz val="9"/>
            <color indexed="81"/>
            <rFont val="Tahoma"/>
            <family val="2"/>
          </rPr>
          <t>BL: Bonus Leave</t>
        </r>
      </text>
    </comment>
    <comment ref="Q29" authorId="0" shapeId="0" xr:uid="{31545686-C559-4585-9C50-6F686B5EF41A}">
      <text>
        <r>
          <rPr>
            <b/>
            <sz val="9"/>
            <color indexed="81"/>
            <rFont val="Tahoma"/>
            <family val="2"/>
          </rPr>
          <t>H: Holiday.
When the university is closed on a holiday, mark the hours here.</t>
        </r>
      </text>
    </comment>
    <comment ref="R29" authorId="1" shapeId="0" xr:uid="{7DC2CF31-A635-4165-9751-D915F3A9B70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01DBBC6A-3B80-4104-82FA-84A3CC737BDA}">
      <text>
        <r>
          <rPr>
            <b/>
            <sz val="9"/>
            <color indexed="81"/>
            <rFont val="Tahoma"/>
            <family val="2"/>
          </rPr>
          <t>AM: Adverse Weather Makeup Hours
Indicate time worked that will be used to make up time taken off due to adverse weather.</t>
        </r>
      </text>
    </comment>
    <comment ref="V29" authorId="0" shapeId="0" xr:uid="{9199CC95-80E3-496D-AA61-D70D79413BAE}">
      <text>
        <r>
          <rPr>
            <b/>
            <sz val="9"/>
            <color indexed="81"/>
            <rFont val="Tahoma"/>
            <family val="2"/>
          </rPr>
          <t>AP: Adverse Weather Time Not Worked</t>
        </r>
      </text>
    </comment>
    <comment ref="W29" authorId="0" shapeId="0" xr:uid="{CE1C5FF0-0AB9-421D-AB69-BD51AABD1D53}">
      <text>
        <r>
          <rPr>
            <b/>
            <sz val="9"/>
            <color indexed="81"/>
            <rFont val="Tahoma"/>
            <family val="2"/>
          </rPr>
          <t>AWLW: Adverse Weather Leave Without Pay</t>
        </r>
      </text>
    </comment>
    <comment ref="D41" authorId="0" shapeId="0" xr:uid="{428F6C9B-0AFB-4165-937A-0DB75A6C0531}">
      <text>
        <r>
          <rPr>
            <b/>
            <sz val="9"/>
            <color indexed="81"/>
            <rFont val="Tahoma"/>
            <family val="2"/>
          </rPr>
          <t>SP: Shift Pay</t>
        </r>
      </text>
    </comment>
    <comment ref="E41" authorId="0" shapeId="0" xr:uid="{262B54A7-9377-4922-8521-39875369A4F3}">
      <text>
        <r>
          <rPr>
            <b/>
            <sz val="9"/>
            <color indexed="81"/>
            <rFont val="Tahoma"/>
            <family val="2"/>
          </rPr>
          <t>HP: Holiday Premium Pay</t>
        </r>
      </text>
    </comment>
    <comment ref="F41" authorId="0" shapeId="0" xr:uid="{0CD4BEEB-F676-4510-AB7A-4D76AA68817F}">
      <text>
        <r>
          <rPr>
            <b/>
            <sz val="9"/>
            <color indexed="81"/>
            <rFont val="Tahoma"/>
            <family val="2"/>
          </rPr>
          <t>OC: On Call Hours</t>
        </r>
      </text>
    </comment>
    <comment ref="G41" authorId="0" shapeId="0" xr:uid="{AD8A5C74-ED7E-407A-91F1-1442105A9806}">
      <text>
        <r>
          <rPr>
            <b/>
            <sz val="9"/>
            <color indexed="81"/>
            <rFont val="Tahoma"/>
            <family val="2"/>
          </rPr>
          <t xml:space="preserve">CB1.5:Call Back at 1.5
CB1.0:Call Back at 1.0
</t>
        </r>
      </text>
    </comment>
    <comment ref="I41" authorId="0" shapeId="0" xr:uid="{ECF01D5B-B500-4079-A7BE-A90D196C312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BFB27FF-AB54-43BA-A8E1-4817215D65C5}">
      <text>
        <r>
          <rPr>
            <b/>
            <sz val="9"/>
            <color indexed="81"/>
            <rFont val="Tahoma"/>
            <family val="2"/>
          </rPr>
          <t>O: Overtime Earned</t>
        </r>
      </text>
    </comment>
    <comment ref="K41" authorId="0" shapeId="0" xr:uid="{C2F58251-B1C3-40C8-8C98-6FBE3E1A3277}">
      <text>
        <r>
          <rPr>
            <b/>
            <sz val="9"/>
            <color indexed="81"/>
            <rFont val="Tahoma"/>
            <family val="2"/>
          </rPr>
          <t>CU:Comp Time Used</t>
        </r>
      </text>
    </comment>
    <comment ref="L41" authorId="0" shapeId="0" xr:uid="{B5284A16-7543-4EBE-A4D8-05F33524267D}">
      <text>
        <r>
          <rPr>
            <b/>
            <sz val="9"/>
            <color indexed="81"/>
            <rFont val="Tahoma"/>
            <family val="2"/>
          </rPr>
          <t xml:space="preserve">C19 Mandatory Comp Time Used
</t>
        </r>
      </text>
    </comment>
    <comment ref="M41" authorId="1" shapeId="0" xr:uid="{19FC08D6-5BD8-4221-9536-3C807F274B23}">
      <text>
        <r>
          <rPr>
            <b/>
            <sz val="9"/>
            <color indexed="81"/>
            <rFont val="Tahoma"/>
            <family val="2"/>
          </rPr>
          <t xml:space="preserve">V: Vacation 
</t>
        </r>
        <r>
          <rPr>
            <sz val="9"/>
            <color indexed="81"/>
            <rFont val="Tahoma"/>
            <family val="2"/>
          </rPr>
          <t xml:space="preserve">
</t>
        </r>
      </text>
    </comment>
    <comment ref="N41" authorId="0" shapeId="0" xr:uid="{804981B4-784C-4867-B364-7E2BCF901037}">
      <text>
        <r>
          <rPr>
            <b/>
            <sz val="9"/>
            <color indexed="81"/>
            <rFont val="Tahoma"/>
            <family val="2"/>
          </rPr>
          <t>S: Sick</t>
        </r>
      </text>
    </comment>
    <comment ref="O41" authorId="0" shapeId="0" xr:uid="{E18FA504-92AE-4B22-96D1-3CAD0B6B92AD}">
      <text>
        <r>
          <rPr>
            <b/>
            <sz val="9"/>
            <color indexed="81"/>
            <rFont val="Tahoma"/>
            <family val="2"/>
          </rPr>
          <t>CI:</t>
        </r>
        <r>
          <rPr>
            <sz val="9"/>
            <color indexed="81"/>
            <rFont val="Tahoma"/>
            <family val="2"/>
          </rPr>
          <t xml:space="preserve"> Community Involvment
</t>
        </r>
      </text>
    </comment>
    <comment ref="P41" authorId="0" shapeId="0" xr:uid="{C4019187-1806-4101-8849-C40CB47E28BE}">
      <text>
        <r>
          <rPr>
            <b/>
            <sz val="9"/>
            <color indexed="81"/>
            <rFont val="Tahoma"/>
            <family val="2"/>
          </rPr>
          <t>BL: Bonus Leave</t>
        </r>
      </text>
    </comment>
    <comment ref="Q41" authorId="0" shapeId="0" xr:uid="{451E6004-FF8D-4F71-BB14-653F33EDF9CE}">
      <text>
        <r>
          <rPr>
            <b/>
            <sz val="9"/>
            <color indexed="81"/>
            <rFont val="Tahoma"/>
            <family val="2"/>
          </rPr>
          <t>H: Holiday.
When the university is closed on a holiday, mark the hours here.</t>
        </r>
      </text>
    </comment>
    <comment ref="R41" authorId="1" shapeId="0" xr:uid="{69BD3606-245D-46E1-A818-F1BF2DB3E9D9}">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6DE3F5C4-4E85-42D5-A287-B5EDCE1E18F7}">
      <text>
        <r>
          <rPr>
            <b/>
            <sz val="9"/>
            <color indexed="81"/>
            <rFont val="Tahoma"/>
            <family val="2"/>
          </rPr>
          <t>AM: Adverse Weather Makeup Hours
Indicate time worked that will be used to make up time taken off due to adverse weather.</t>
        </r>
      </text>
    </comment>
    <comment ref="V41" authorId="0" shapeId="0" xr:uid="{92315C0D-7FCE-4787-AC8C-44E39EE9B570}">
      <text>
        <r>
          <rPr>
            <b/>
            <sz val="9"/>
            <color indexed="81"/>
            <rFont val="Tahoma"/>
            <family val="2"/>
          </rPr>
          <t>AP: Adverse Weather Time Not Worked</t>
        </r>
      </text>
    </comment>
    <comment ref="W41" authorId="0" shapeId="0" xr:uid="{F5DA679E-BDF0-4E3C-856C-DB83493D9690}">
      <text>
        <r>
          <rPr>
            <b/>
            <sz val="9"/>
            <color indexed="81"/>
            <rFont val="Tahoma"/>
            <family val="2"/>
          </rPr>
          <t>AWLW: Adverse Weather Leave Without Pay</t>
        </r>
      </text>
    </comment>
    <comment ref="D53" authorId="0" shapeId="0" xr:uid="{CE589121-FE2E-4BDC-993B-3E6580181377}">
      <text>
        <r>
          <rPr>
            <b/>
            <sz val="9"/>
            <color indexed="81"/>
            <rFont val="Tahoma"/>
            <family val="2"/>
          </rPr>
          <t>SP: Shift Pay</t>
        </r>
      </text>
    </comment>
    <comment ref="E53" authorId="0" shapeId="0" xr:uid="{D55EDFBA-D609-49B6-B6F8-67AACEB8C732}">
      <text>
        <r>
          <rPr>
            <b/>
            <sz val="9"/>
            <color indexed="81"/>
            <rFont val="Tahoma"/>
            <family val="2"/>
          </rPr>
          <t>HP: Holiday Premium Pay</t>
        </r>
      </text>
    </comment>
    <comment ref="F53" authorId="0" shapeId="0" xr:uid="{877C799E-3790-43D0-87A5-67D22B79653A}">
      <text>
        <r>
          <rPr>
            <b/>
            <sz val="9"/>
            <color indexed="81"/>
            <rFont val="Tahoma"/>
            <family val="2"/>
          </rPr>
          <t>OC: On Call Hours</t>
        </r>
      </text>
    </comment>
    <comment ref="G53" authorId="0" shapeId="0" xr:uid="{03CF551E-0281-4BAC-9899-05DC01272AC8}">
      <text>
        <r>
          <rPr>
            <b/>
            <sz val="9"/>
            <color indexed="81"/>
            <rFont val="Tahoma"/>
            <family val="2"/>
          </rPr>
          <t xml:space="preserve">CB1.5:Call Back at 1.5
CB1.0:Call Back at 1.0
</t>
        </r>
      </text>
    </comment>
    <comment ref="I53" authorId="0" shapeId="0" xr:uid="{A9B19176-48F9-433E-B180-C16E3C54352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8C4CBE06-791B-40AD-8028-7297FE803EC2}">
      <text>
        <r>
          <rPr>
            <b/>
            <sz val="9"/>
            <color indexed="81"/>
            <rFont val="Tahoma"/>
            <family val="2"/>
          </rPr>
          <t>O: Overtime Earned</t>
        </r>
      </text>
    </comment>
    <comment ref="K53" authorId="0" shapeId="0" xr:uid="{B0EC8540-5FB6-4AD2-984B-E5D46D433074}">
      <text>
        <r>
          <rPr>
            <b/>
            <sz val="9"/>
            <color indexed="81"/>
            <rFont val="Tahoma"/>
            <family val="2"/>
          </rPr>
          <t>CU:Comp Time Used</t>
        </r>
      </text>
    </comment>
    <comment ref="L53" authorId="0" shapeId="0" xr:uid="{35504C1A-5D20-4E99-852C-DD19AFE5EDA3}">
      <text>
        <r>
          <rPr>
            <b/>
            <sz val="9"/>
            <color indexed="81"/>
            <rFont val="Tahoma"/>
            <family val="2"/>
          </rPr>
          <t xml:space="preserve">C19 Mandatory Comp Time Used
</t>
        </r>
      </text>
    </comment>
    <comment ref="M53" authorId="1" shapeId="0" xr:uid="{C166BDE6-6710-49F8-8828-755CA5E7BD50}">
      <text>
        <r>
          <rPr>
            <b/>
            <sz val="9"/>
            <color indexed="81"/>
            <rFont val="Tahoma"/>
            <family val="2"/>
          </rPr>
          <t xml:space="preserve">V: Vacation 
</t>
        </r>
        <r>
          <rPr>
            <sz val="9"/>
            <color indexed="81"/>
            <rFont val="Tahoma"/>
            <family val="2"/>
          </rPr>
          <t xml:space="preserve">
</t>
        </r>
      </text>
    </comment>
    <comment ref="N53" authorId="0" shapeId="0" xr:uid="{06433F07-D8F4-4EC6-A762-48BD12BD0985}">
      <text>
        <r>
          <rPr>
            <b/>
            <sz val="9"/>
            <color indexed="81"/>
            <rFont val="Tahoma"/>
            <family val="2"/>
          </rPr>
          <t>S: Sick</t>
        </r>
      </text>
    </comment>
    <comment ref="O53" authorId="0" shapeId="0" xr:uid="{C7EC4F6C-0CF8-4122-9E4D-4E94E26576E3}">
      <text>
        <r>
          <rPr>
            <b/>
            <sz val="9"/>
            <color indexed="81"/>
            <rFont val="Tahoma"/>
            <family val="2"/>
          </rPr>
          <t>CI:</t>
        </r>
        <r>
          <rPr>
            <sz val="9"/>
            <color indexed="81"/>
            <rFont val="Tahoma"/>
            <family val="2"/>
          </rPr>
          <t xml:space="preserve"> Community Involvment
</t>
        </r>
      </text>
    </comment>
    <comment ref="P53" authorId="0" shapeId="0" xr:uid="{FABC76D0-3A01-4F83-B0D7-47692B1C228A}">
      <text>
        <r>
          <rPr>
            <b/>
            <sz val="9"/>
            <color indexed="81"/>
            <rFont val="Tahoma"/>
            <family val="2"/>
          </rPr>
          <t>BL: Bonus Leave</t>
        </r>
      </text>
    </comment>
    <comment ref="Q53" authorId="0" shapeId="0" xr:uid="{D3543F5D-8FDA-492F-B199-F0A756933B9E}">
      <text>
        <r>
          <rPr>
            <b/>
            <sz val="9"/>
            <color indexed="81"/>
            <rFont val="Tahoma"/>
            <family val="2"/>
          </rPr>
          <t>H: Holiday.
When the university is closed on a holiday, mark the hours here.</t>
        </r>
      </text>
    </comment>
    <comment ref="R53" authorId="1" shapeId="0" xr:uid="{7EA567C5-98CF-41F5-8539-40E99169A45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22CF56BD-52EA-406C-8099-32AFE921F41B}">
      <text>
        <r>
          <rPr>
            <b/>
            <sz val="9"/>
            <color indexed="81"/>
            <rFont val="Tahoma"/>
            <family val="2"/>
          </rPr>
          <t>AM: Adverse Weather Makeup Hours
Indicate time worked that will be used to make up time taken off due to adverse weather.</t>
        </r>
      </text>
    </comment>
    <comment ref="V53" authorId="0" shapeId="0" xr:uid="{B5D5544F-6CF8-4E77-B64D-F736120C5626}">
      <text>
        <r>
          <rPr>
            <b/>
            <sz val="9"/>
            <color indexed="81"/>
            <rFont val="Tahoma"/>
            <family val="2"/>
          </rPr>
          <t>AP: Adverse Weather Time Not Worked</t>
        </r>
      </text>
    </comment>
    <comment ref="W53" authorId="0" shapeId="0" xr:uid="{8103B699-CB75-4836-9833-D1E9225FD3D1}">
      <text>
        <r>
          <rPr>
            <b/>
            <sz val="9"/>
            <color indexed="81"/>
            <rFont val="Tahoma"/>
            <family val="2"/>
          </rPr>
          <t>AWLW: Adverse Weather Leave Without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7BF3B590-0339-4E11-B8E8-C0E54515EBF6}">
      <text>
        <r>
          <rPr>
            <b/>
            <sz val="9"/>
            <color indexed="81"/>
            <rFont val="Tahoma"/>
            <family val="2"/>
          </rPr>
          <t>SP: Shift Pay</t>
        </r>
      </text>
    </comment>
    <comment ref="E5" authorId="0" shapeId="0" xr:uid="{4E7FE2CC-80CC-469F-88B1-4BD5735FC41F}">
      <text>
        <r>
          <rPr>
            <b/>
            <sz val="9"/>
            <color indexed="81"/>
            <rFont val="Tahoma"/>
            <family val="2"/>
          </rPr>
          <t>HP: Holiday Premium Pay</t>
        </r>
      </text>
    </comment>
    <comment ref="F5" authorId="0" shapeId="0" xr:uid="{A35AC1EF-5AA8-4604-8E31-2BABAC433670}">
      <text>
        <r>
          <rPr>
            <b/>
            <sz val="9"/>
            <color indexed="81"/>
            <rFont val="Tahoma"/>
            <family val="2"/>
          </rPr>
          <t>OC: On Call Hours</t>
        </r>
      </text>
    </comment>
    <comment ref="G5" authorId="0" shapeId="0" xr:uid="{82F1F87A-1B7D-4B5E-BCD8-B090327A0B5D}">
      <text>
        <r>
          <rPr>
            <b/>
            <sz val="9"/>
            <color indexed="81"/>
            <rFont val="Tahoma"/>
            <family val="2"/>
          </rPr>
          <t xml:space="preserve">CB1.5:Call Back at 1.5
CB1.0:Call Back at 1.0
</t>
        </r>
      </text>
    </comment>
    <comment ref="I5" authorId="0" shapeId="0" xr:uid="{2EB6E70B-55D2-42DF-BEC7-0DBD29DD2CF8}">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B5E9D69C-7B88-4337-A710-4B66290F6ECB}">
      <text>
        <r>
          <rPr>
            <b/>
            <sz val="9"/>
            <color indexed="81"/>
            <rFont val="Tahoma"/>
            <family val="2"/>
          </rPr>
          <t>O: Overtime Earned</t>
        </r>
      </text>
    </comment>
    <comment ref="K5" authorId="0" shapeId="0" xr:uid="{4D88EABE-30E2-408F-8C8F-C88B24F5D43F}">
      <text>
        <r>
          <rPr>
            <b/>
            <sz val="9"/>
            <color indexed="81"/>
            <rFont val="Tahoma"/>
            <family val="2"/>
          </rPr>
          <t>CU:Comp Time Used</t>
        </r>
      </text>
    </comment>
    <comment ref="L5" authorId="0" shapeId="0" xr:uid="{EC5BD679-C490-49BA-B32C-2C5A3A687689}">
      <text>
        <r>
          <rPr>
            <b/>
            <sz val="9"/>
            <color indexed="81"/>
            <rFont val="Tahoma"/>
            <family val="2"/>
          </rPr>
          <t xml:space="preserve">C19 Mandatory Comp Time Used
</t>
        </r>
      </text>
    </comment>
    <comment ref="M5" authorId="1" shapeId="0" xr:uid="{81A150D7-533C-40DD-99FE-5C28A144CA0C}">
      <text>
        <r>
          <rPr>
            <b/>
            <sz val="9"/>
            <color indexed="81"/>
            <rFont val="Tahoma"/>
            <family val="2"/>
          </rPr>
          <t xml:space="preserve">V: Vacation 
</t>
        </r>
        <r>
          <rPr>
            <sz val="9"/>
            <color indexed="81"/>
            <rFont val="Tahoma"/>
            <family val="2"/>
          </rPr>
          <t xml:space="preserve">
</t>
        </r>
      </text>
    </comment>
    <comment ref="N5" authorId="0" shapeId="0" xr:uid="{7FEFBE7F-4126-42CF-857E-7E78D0EE148F}">
      <text>
        <r>
          <rPr>
            <b/>
            <sz val="9"/>
            <color indexed="81"/>
            <rFont val="Tahoma"/>
            <family val="2"/>
          </rPr>
          <t>S: Sick</t>
        </r>
      </text>
    </comment>
    <comment ref="O5" authorId="0" shapeId="0" xr:uid="{31976C1C-4E3B-44BD-8E92-465DFEC93EE8}">
      <text>
        <r>
          <rPr>
            <b/>
            <sz val="9"/>
            <color indexed="81"/>
            <rFont val="Tahoma"/>
            <family val="2"/>
          </rPr>
          <t>CI:</t>
        </r>
        <r>
          <rPr>
            <sz val="9"/>
            <color indexed="81"/>
            <rFont val="Tahoma"/>
            <family val="2"/>
          </rPr>
          <t xml:space="preserve"> Community Involvment
</t>
        </r>
      </text>
    </comment>
    <comment ref="P5" authorId="0" shapeId="0" xr:uid="{A42AC224-6838-4648-B2CF-3EB7D40AE7AF}">
      <text>
        <r>
          <rPr>
            <b/>
            <sz val="9"/>
            <color indexed="81"/>
            <rFont val="Tahoma"/>
            <family val="2"/>
          </rPr>
          <t>BL: Bonus Leave</t>
        </r>
      </text>
    </comment>
    <comment ref="Q5" authorId="0" shapeId="0" xr:uid="{9E85CDCA-A1F8-429C-838B-88994866D37F}">
      <text>
        <r>
          <rPr>
            <b/>
            <sz val="9"/>
            <color indexed="81"/>
            <rFont val="Tahoma"/>
            <family val="2"/>
          </rPr>
          <t>H: Holiday.
When the university is closed on a holiday, mark the hours here.</t>
        </r>
      </text>
    </comment>
    <comment ref="R5" authorId="1" shapeId="0" xr:uid="{9A98EDA8-1905-44F1-ACF4-0CB771BCCEF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155C8CBC-55E4-4F5A-BFE5-95BA9913605E}">
      <text>
        <r>
          <rPr>
            <b/>
            <sz val="9"/>
            <color indexed="81"/>
            <rFont val="Tahoma"/>
            <family val="2"/>
          </rPr>
          <t>AM: Adverse Weather Makeup Hours
Indicate time worked that will be used to make up time taken off due to adverse weather.</t>
        </r>
      </text>
    </comment>
    <comment ref="V5" authorId="0" shapeId="0" xr:uid="{7D2399F8-4BE6-4818-A3B9-A7EE77582F21}">
      <text>
        <r>
          <rPr>
            <b/>
            <sz val="9"/>
            <color indexed="81"/>
            <rFont val="Tahoma"/>
            <family val="2"/>
          </rPr>
          <t>AP: Adverse Weather Time Not Worked</t>
        </r>
      </text>
    </comment>
    <comment ref="W5" authorId="0" shapeId="0" xr:uid="{6B8E5343-67DF-4ED4-BA32-8E32A10EA5E3}">
      <text>
        <r>
          <rPr>
            <b/>
            <sz val="9"/>
            <color indexed="81"/>
            <rFont val="Tahoma"/>
            <family val="2"/>
          </rPr>
          <t>AWLW: Adverse Weather Leave Without Pay</t>
        </r>
      </text>
    </comment>
    <comment ref="D17" authorId="0" shapeId="0" xr:uid="{1FD1D4F7-7CB1-49ED-A66B-0C3FB13A9CF9}">
      <text>
        <r>
          <rPr>
            <b/>
            <sz val="9"/>
            <color indexed="81"/>
            <rFont val="Tahoma"/>
            <family val="2"/>
          </rPr>
          <t>SP: Shift Pay</t>
        </r>
      </text>
    </comment>
    <comment ref="E17" authorId="0" shapeId="0" xr:uid="{F715F6A9-9003-4739-B0FC-BAD00D02FA49}">
      <text>
        <r>
          <rPr>
            <b/>
            <sz val="9"/>
            <color indexed="81"/>
            <rFont val="Tahoma"/>
            <family val="2"/>
          </rPr>
          <t>HP: Holiday Premium Pay</t>
        </r>
      </text>
    </comment>
    <comment ref="F17" authorId="0" shapeId="0" xr:uid="{56D8F77E-3D07-40CE-BED6-01CD05881585}">
      <text>
        <r>
          <rPr>
            <b/>
            <sz val="9"/>
            <color indexed="81"/>
            <rFont val="Tahoma"/>
            <family val="2"/>
          </rPr>
          <t>OC: On Call Hours</t>
        </r>
      </text>
    </comment>
    <comment ref="G17" authorId="0" shapeId="0" xr:uid="{22EEFC1F-B546-4871-9600-FDA88F3CD464}">
      <text>
        <r>
          <rPr>
            <b/>
            <sz val="9"/>
            <color indexed="81"/>
            <rFont val="Tahoma"/>
            <family val="2"/>
          </rPr>
          <t xml:space="preserve">CB1.5:Call Back at 1.5
CB1.0:Call Back at 1.0
</t>
        </r>
      </text>
    </comment>
    <comment ref="I17" authorId="0" shapeId="0" xr:uid="{6B89D5E7-E827-4D3F-BCAE-C9AF06FE35F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A0666592-FBF9-44E9-BB72-1E97D6D13348}">
      <text>
        <r>
          <rPr>
            <b/>
            <sz val="9"/>
            <color indexed="81"/>
            <rFont val="Tahoma"/>
            <family val="2"/>
          </rPr>
          <t>O: Overtime Earned</t>
        </r>
      </text>
    </comment>
    <comment ref="K17" authorId="0" shapeId="0" xr:uid="{56062C2D-6C8A-4199-9AD1-3D1104FB87C0}">
      <text>
        <r>
          <rPr>
            <b/>
            <sz val="9"/>
            <color indexed="81"/>
            <rFont val="Tahoma"/>
            <family val="2"/>
          </rPr>
          <t>CU:Comp Time Used</t>
        </r>
      </text>
    </comment>
    <comment ref="L17" authorId="0" shapeId="0" xr:uid="{0785C66B-01C0-4DF3-8455-831052B2D782}">
      <text>
        <r>
          <rPr>
            <b/>
            <sz val="9"/>
            <color indexed="81"/>
            <rFont val="Tahoma"/>
            <family val="2"/>
          </rPr>
          <t xml:space="preserve">C19 Mandatory Comp Time Used
</t>
        </r>
      </text>
    </comment>
    <comment ref="M17" authorId="1" shapeId="0" xr:uid="{5A9D28AF-7343-41B7-B011-4ECEE8A50860}">
      <text>
        <r>
          <rPr>
            <b/>
            <sz val="9"/>
            <color indexed="81"/>
            <rFont val="Tahoma"/>
            <family val="2"/>
          </rPr>
          <t xml:space="preserve">V: Vacation 
</t>
        </r>
        <r>
          <rPr>
            <sz val="9"/>
            <color indexed="81"/>
            <rFont val="Tahoma"/>
            <family val="2"/>
          </rPr>
          <t xml:space="preserve">
</t>
        </r>
      </text>
    </comment>
    <comment ref="N17" authorId="0" shapeId="0" xr:uid="{0C7D1A5D-293E-4160-ADA8-5DAA70C3E354}">
      <text>
        <r>
          <rPr>
            <b/>
            <sz val="9"/>
            <color indexed="81"/>
            <rFont val="Tahoma"/>
            <family val="2"/>
          </rPr>
          <t>S: Sick</t>
        </r>
      </text>
    </comment>
    <comment ref="O17" authorId="0" shapeId="0" xr:uid="{9E53E703-7275-4C8B-B502-DCDCFDCD23F6}">
      <text>
        <r>
          <rPr>
            <b/>
            <sz val="9"/>
            <color indexed="81"/>
            <rFont val="Tahoma"/>
            <family val="2"/>
          </rPr>
          <t>CI:</t>
        </r>
        <r>
          <rPr>
            <sz val="9"/>
            <color indexed="81"/>
            <rFont val="Tahoma"/>
            <family val="2"/>
          </rPr>
          <t xml:space="preserve"> Community Involvment
</t>
        </r>
      </text>
    </comment>
    <comment ref="P17" authorId="0" shapeId="0" xr:uid="{3EAFC2FC-9F72-4947-BF19-F0C38930FC32}">
      <text>
        <r>
          <rPr>
            <b/>
            <sz val="9"/>
            <color indexed="81"/>
            <rFont val="Tahoma"/>
            <family val="2"/>
          </rPr>
          <t>BL: Bonus Leave</t>
        </r>
      </text>
    </comment>
    <comment ref="Q17" authorId="0" shapeId="0" xr:uid="{596E77BE-DEB4-4D46-9FD9-F1358F3817DF}">
      <text>
        <r>
          <rPr>
            <b/>
            <sz val="9"/>
            <color indexed="81"/>
            <rFont val="Tahoma"/>
            <family val="2"/>
          </rPr>
          <t>H: Holiday.
When the university is closed on a holiday, mark the hours here.</t>
        </r>
      </text>
    </comment>
    <comment ref="R17" authorId="1" shapeId="0" xr:uid="{8DC54704-0F1D-4D61-B752-E86279137D8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F24C0D84-260C-496E-9690-B9C5A2770D37}">
      <text>
        <r>
          <rPr>
            <b/>
            <sz val="9"/>
            <color indexed="81"/>
            <rFont val="Tahoma"/>
            <family val="2"/>
          </rPr>
          <t>AM: Adverse Weather Makeup Hours
Indicate time worked that will be used to make up time taken off due to adverse weather.</t>
        </r>
      </text>
    </comment>
    <comment ref="V17" authorId="0" shapeId="0" xr:uid="{0FB4FA78-862B-4CEF-9BB0-0D952BB3E59C}">
      <text>
        <r>
          <rPr>
            <b/>
            <sz val="9"/>
            <color indexed="81"/>
            <rFont val="Tahoma"/>
            <family val="2"/>
          </rPr>
          <t>AP: Adverse Weather Time Not Worked</t>
        </r>
      </text>
    </comment>
    <comment ref="W17" authorId="0" shapeId="0" xr:uid="{621BC782-9936-4C12-8098-D6EE3A66D15E}">
      <text>
        <r>
          <rPr>
            <b/>
            <sz val="9"/>
            <color indexed="81"/>
            <rFont val="Tahoma"/>
            <family val="2"/>
          </rPr>
          <t>AWLW: Adverse Weather Leave Without Pay</t>
        </r>
      </text>
    </comment>
    <comment ref="D29" authorId="0" shapeId="0" xr:uid="{91971B13-3164-458D-AE23-8DAFC80D4DB2}">
      <text>
        <r>
          <rPr>
            <b/>
            <sz val="9"/>
            <color indexed="81"/>
            <rFont val="Tahoma"/>
            <family val="2"/>
          </rPr>
          <t>SP: Shift Pay</t>
        </r>
      </text>
    </comment>
    <comment ref="E29" authorId="0" shapeId="0" xr:uid="{3C4A1D30-E40E-450A-BF63-82065B892B88}">
      <text>
        <r>
          <rPr>
            <b/>
            <sz val="9"/>
            <color indexed="81"/>
            <rFont val="Tahoma"/>
            <family val="2"/>
          </rPr>
          <t>HP: Holiday Premium Pay</t>
        </r>
      </text>
    </comment>
    <comment ref="F29" authorId="0" shapeId="0" xr:uid="{D6C8C7DE-F486-4E5A-A474-332AE1C166D8}">
      <text>
        <r>
          <rPr>
            <b/>
            <sz val="9"/>
            <color indexed="81"/>
            <rFont val="Tahoma"/>
            <family val="2"/>
          </rPr>
          <t>OC: On Call Hours</t>
        </r>
      </text>
    </comment>
    <comment ref="G29" authorId="0" shapeId="0" xr:uid="{071747BE-BBB5-44CF-91D8-38382C60F9A1}">
      <text>
        <r>
          <rPr>
            <b/>
            <sz val="9"/>
            <color indexed="81"/>
            <rFont val="Tahoma"/>
            <family val="2"/>
          </rPr>
          <t xml:space="preserve">CB1.5:Call Back at 1.5
CB1.0:Call Back at 1.0
</t>
        </r>
      </text>
    </comment>
    <comment ref="I29" authorId="0" shapeId="0" xr:uid="{2DCA3855-AEC1-474F-9B55-754556ED5BD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D51D0E3B-3672-4580-A9F7-8868B7AB39E3}">
      <text>
        <r>
          <rPr>
            <b/>
            <sz val="9"/>
            <color indexed="81"/>
            <rFont val="Tahoma"/>
            <family val="2"/>
          </rPr>
          <t>O: Overtime Earned</t>
        </r>
      </text>
    </comment>
    <comment ref="K29" authorId="0" shapeId="0" xr:uid="{77099141-AC7D-4A46-8211-D340F1669CFD}">
      <text>
        <r>
          <rPr>
            <b/>
            <sz val="9"/>
            <color indexed="81"/>
            <rFont val="Tahoma"/>
            <family val="2"/>
          </rPr>
          <t>CU:Comp Time Used</t>
        </r>
      </text>
    </comment>
    <comment ref="L29" authorId="0" shapeId="0" xr:uid="{F621176D-3844-4BD6-A1CF-36D24E2352DC}">
      <text>
        <r>
          <rPr>
            <b/>
            <sz val="9"/>
            <color indexed="81"/>
            <rFont val="Tahoma"/>
            <family val="2"/>
          </rPr>
          <t xml:space="preserve">C19 Mandatory Comp Time Used
</t>
        </r>
      </text>
    </comment>
    <comment ref="M29" authorId="1" shapeId="0" xr:uid="{BBB540A8-6BD7-41F5-B266-D1C7B11092FF}">
      <text>
        <r>
          <rPr>
            <b/>
            <sz val="9"/>
            <color indexed="81"/>
            <rFont val="Tahoma"/>
            <family val="2"/>
          </rPr>
          <t xml:space="preserve">V: Vacation 
</t>
        </r>
        <r>
          <rPr>
            <sz val="9"/>
            <color indexed="81"/>
            <rFont val="Tahoma"/>
            <family val="2"/>
          </rPr>
          <t xml:space="preserve">
</t>
        </r>
      </text>
    </comment>
    <comment ref="N29" authorId="0" shapeId="0" xr:uid="{9F07D713-B390-44DA-A470-7DA83191031E}">
      <text>
        <r>
          <rPr>
            <b/>
            <sz val="9"/>
            <color indexed="81"/>
            <rFont val="Tahoma"/>
            <family val="2"/>
          </rPr>
          <t>S: Sick</t>
        </r>
      </text>
    </comment>
    <comment ref="O29" authorId="0" shapeId="0" xr:uid="{0E036B17-BB44-4045-8878-89FCABFC7E4A}">
      <text>
        <r>
          <rPr>
            <b/>
            <sz val="9"/>
            <color indexed="81"/>
            <rFont val="Tahoma"/>
            <family val="2"/>
          </rPr>
          <t>CI:</t>
        </r>
        <r>
          <rPr>
            <sz val="9"/>
            <color indexed="81"/>
            <rFont val="Tahoma"/>
            <family val="2"/>
          </rPr>
          <t xml:space="preserve"> Community Involvment
</t>
        </r>
      </text>
    </comment>
    <comment ref="P29" authorId="0" shapeId="0" xr:uid="{3C432533-2B89-4FEC-9CD0-86860BC18EC8}">
      <text>
        <r>
          <rPr>
            <b/>
            <sz val="9"/>
            <color indexed="81"/>
            <rFont val="Tahoma"/>
            <family val="2"/>
          </rPr>
          <t>BL: Bonus Leave</t>
        </r>
      </text>
    </comment>
    <comment ref="Q29" authorId="0" shapeId="0" xr:uid="{EBDF1B66-8F3A-4FED-8A0D-390E019DD32F}">
      <text>
        <r>
          <rPr>
            <b/>
            <sz val="9"/>
            <color indexed="81"/>
            <rFont val="Tahoma"/>
            <family val="2"/>
          </rPr>
          <t>H: Holiday.
When the university is closed on a holiday, mark the hours here.</t>
        </r>
      </text>
    </comment>
    <comment ref="R29" authorId="1" shapeId="0" xr:uid="{0D846332-2CA0-4C0B-AAB2-346071D58F1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E366A2BD-B6F5-412F-8975-33C560E7AC61}">
      <text>
        <r>
          <rPr>
            <b/>
            <sz val="9"/>
            <color indexed="81"/>
            <rFont val="Tahoma"/>
            <family val="2"/>
          </rPr>
          <t>AM: Adverse Weather Makeup Hours
Indicate time worked that will be used to make up time taken off due to adverse weather.</t>
        </r>
      </text>
    </comment>
    <comment ref="V29" authorId="0" shapeId="0" xr:uid="{674FF8E7-240A-4F9D-A453-557DE29668A1}">
      <text>
        <r>
          <rPr>
            <b/>
            <sz val="9"/>
            <color indexed="81"/>
            <rFont val="Tahoma"/>
            <family val="2"/>
          </rPr>
          <t>AP: Adverse Weather Time Not Worked</t>
        </r>
      </text>
    </comment>
    <comment ref="W29" authorId="0" shapeId="0" xr:uid="{5497A458-A5E7-4516-B7B6-EE4F88CB81C9}">
      <text>
        <r>
          <rPr>
            <b/>
            <sz val="9"/>
            <color indexed="81"/>
            <rFont val="Tahoma"/>
            <family val="2"/>
          </rPr>
          <t>AWLW: Adverse Weather Leave Without Pay</t>
        </r>
      </text>
    </comment>
    <comment ref="D41" authorId="0" shapeId="0" xr:uid="{98CCF4F8-47D2-45D8-BD85-95675D16A18D}">
      <text>
        <r>
          <rPr>
            <b/>
            <sz val="9"/>
            <color indexed="81"/>
            <rFont val="Tahoma"/>
            <family val="2"/>
          </rPr>
          <t>SP: Shift Pay</t>
        </r>
      </text>
    </comment>
    <comment ref="E41" authorId="0" shapeId="0" xr:uid="{CEF0ED5C-3CF1-4C4F-95DD-F2DC735A0644}">
      <text>
        <r>
          <rPr>
            <b/>
            <sz val="9"/>
            <color indexed="81"/>
            <rFont val="Tahoma"/>
            <family val="2"/>
          </rPr>
          <t>HP: Holiday Premium Pay</t>
        </r>
      </text>
    </comment>
    <comment ref="F41" authorId="0" shapeId="0" xr:uid="{50AA7A2D-CB4F-46C7-BDD9-93C8629F855B}">
      <text>
        <r>
          <rPr>
            <b/>
            <sz val="9"/>
            <color indexed="81"/>
            <rFont val="Tahoma"/>
            <family val="2"/>
          </rPr>
          <t>OC: On Call Hours</t>
        </r>
      </text>
    </comment>
    <comment ref="G41" authorId="0" shapeId="0" xr:uid="{07458828-E0DD-4B0C-AC95-FDC168B69331}">
      <text>
        <r>
          <rPr>
            <b/>
            <sz val="9"/>
            <color indexed="81"/>
            <rFont val="Tahoma"/>
            <family val="2"/>
          </rPr>
          <t xml:space="preserve">CB1.5:Call Back at 1.5
CB1.0:Call Back at 1.0
</t>
        </r>
      </text>
    </comment>
    <comment ref="I41" authorId="0" shapeId="0" xr:uid="{F55C059F-56F6-4AF0-83C0-27ADD75A158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5A7E9465-D76C-484F-ACC5-1EE75F919BBC}">
      <text>
        <r>
          <rPr>
            <b/>
            <sz val="9"/>
            <color indexed="81"/>
            <rFont val="Tahoma"/>
            <family val="2"/>
          </rPr>
          <t>O: Overtime Earned</t>
        </r>
      </text>
    </comment>
    <comment ref="K41" authorId="0" shapeId="0" xr:uid="{490F0747-251A-4966-A654-260AFB2ECFF6}">
      <text>
        <r>
          <rPr>
            <b/>
            <sz val="9"/>
            <color indexed="81"/>
            <rFont val="Tahoma"/>
            <family val="2"/>
          </rPr>
          <t>CU:Comp Time Used</t>
        </r>
      </text>
    </comment>
    <comment ref="L41" authorId="0" shapeId="0" xr:uid="{DAAC2912-93B0-40A3-B33E-027C0B6570DC}">
      <text>
        <r>
          <rPr>
            <b/>
            <sz val="9"/>
            <color indexed="81"/>
            <rFont val="Tahoma"/>
            <family val="2"/>
          </rPr>
          <t xml:space="preserve">C19 Mandatory Comp Time Used
</t>
        </r>
      </text>
    </comment>
    <comment ref="M41" authorId="1" shapeId="0" xr:uid="{2CEA8AD3-8BA4-43EB-9D23-B08E473E04F8}">
      <text>
        <r>
          <rPr>
            <b/>
            <sz val="9"/>
            <color indexed="81"/>
            <rFont val="Tahoma"/>
            <family val="2"/>
          </rPr>
          <t xml:space="preserve">V: Vacation 
</t>
        </r>
        <r>
          <rPr>
            <sz val="9"/>
            <color indexed="81"/>
            <rFont val="Tahoma"/>
            <family val="2"/>
          </rPr>
          <t xml:space="preserve">
</t>
        </r>
      </text>
    </comment>
    <comment ref="N41" authorId="0" shapeId="0" xr:uid="{CBA99D6F-509B-48C3-950B-9180EE7A50DD}">
      <text>
        <r>
          <rPr>
            <b/>
            <sz val="9"/>
            <color indexed="81"/>
            <rFont val="Tahoma"/>
            <family val="2"/>
          </rPr>
          <t>S: Sick</t>
        </r>
      </text>
    </comment>
    <comment ref="O41" authorId="0" shapeId="0" xr:uid="{2BE7169A-E37A-4ABD-9DB9-524FE54E927F}">
      <text>
        <r>
          <rPr>
            <b/>
            <sz val="9"/>
            <color indexed="81"/>
            <rFont val="Tahoma"/>
            <family val="2"/>
          </rPr>
          <t>CI:</t>
        </r>
        <r>
          <rPr>
            <sz val="9"/>
            <color indexed="81"/>
            <rFont val="Tahoma"/>
            <family val="2"/>
          </rPr>
          <t xml:space="preserve"> Community Involvment
</t>
        </r>
      </text>
    </comment>
    <comment ref="P41" authorId="0" shapeId="0" xr:uid="{A5C2F54F-5074-4061-B56F-DD454D1EA314}">
      <text>
        <r>
          <rPr>
            <b/>
            <sz val="9"/>
            <color indexed="81"/>
            <rFont val="Tahoma"/>
            <family val="2"/>
          </rPr>
          <t>BL: Bonus Leave</t>
        </r>
      </text>
    </comment>
    <comment ref="Q41" authorId="0" shapeId="0" xr:uid="{0088B252-E21E-48B1-B137-C57E648AE3E3}">
      <text>
        <r>
          <rPr>
            <b/>
            <sz val="9"/>
            <color indexed="81"/>
            <rFont val="Tahoma"/>
            <family val="2"/>
          </rPr>
          <t>H: Holiday.
When the university is closed on a holiday, mark the hours here.</t>
        </r>
      </text>
    </comment>
    <comment ref="R41" authorId="1" shapeId="0" xr:uid="{58998CE2-9CE2-4CCF-93EB-5A0851626AE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F3D4F62F-446D-4144-A8C3-3820A53C7B20}">
      <text>
        <r>
          <rPr>
            <b/>
            <sz val="9"/>
            <color indexed="81"/>
            <rFont val="Tahoma"/>
            <family val="2"/>
          </rPr>
          <t>AM: Adverse Weather Makeup Hours
Indicate time worked that will be used to make up time taken off due to adverse weather.</t>
        </r>
      </text>
    </comment>
    <comment ref="V41" authorId="0" shapeId="0" xr:uid="{3CE5FABD-C84A-4181-91F7-945E736C9BCF}">
      <text>
        <r>
          <rPr>
            <b/>
            <sz val="9"/>
            <color indexed="81"/>
            <rFont val="Tahoma"/>
            <family val="2"/>
          </rPr>
          <t>AP: Adverse Weather Time Not Worked</t>
        </r>
      </text>
    </comment>
    <comment ref="W41" authorId="0" shapeId="0" xr:uid="{565AF067-CC0C-4AAE-8113-DD2F7450D1B8}">
      <text>
        <r>
          <rPr>
            <b/>
            <sz val="9"/>
            <color indexed="81"/>
            <rFont val="Tahoma"/>
            <family val="2"/>
          </rPr>
          <t>AWLW: Adverse Weather Leave Without Pay</t>
        </r>
      </text>
    </comment>
    <comment ref="D53" authorId="0" shapeId="0" xr:uid="{18C6FFDE-9A46-4FF7-9866-611F9BCC38FE}">
      <text>
        <r>
          <rPr>
            <b/>
            <sz val="9"/>
            <color indexed="81"/>
            <rFont val="Tahoma"/>
            <family val="2"/>
          </rPr>
          <t>SP: Shift Pay</t>
        </r>
      </text>
    </comment>
    <comment ref="E53" authorId="0" shapeId="0" xr:uid="{D711D931-AB67-40D2-AF19-FEFFD087943E}">
      <text>
        <r>
          <rPr>
            <b/>
            <sz val="9"/>
            <color indexed="81"/>
            <rFont val="Tahoma"/>
            <family val="2"/>
          </rPr>
          <t>HP: Holiday Premium Pay</t>
        </r>
      </text>
    </comment>
    <comment ref="F53" authorId="0" shapeId="0" xr:uid="{D4EFA472-686D-460F-BCDC-3B00CA8407F7}">
      <text>
        <r>
          <rPr>
            <b/>
            <sz val="9"/>
            <color indexed="81"/>
            <rFont val="Tahoma"/>
            <family val="2"/>
          </rPr>
          <t>OC: On Call Hours</t>
        </r>
      </text>
    </comment>
    <comment ref="G53" authorId="0" shapeId="0" xr:uid="{929A5FB2-9D4F-40CC-A240-259F1D167DF3}">
      <text>
        <r>
          <rPr>
            <b/>
            <sz val="9"/>
            <color indexed="81"/>
            <rFont val="Tahoma"/>
            <family val="2"/>
          </rPr>
          <t xml:space="preserve">CB1.5:Call Back at 1.5
CB1.0:Call Back at 1.0
</t>
        </r>
      </text>
    </comment>
    <comment ref="I53" authorId="0" shapeId="0" xr:uid="{8A5A1D6E-78E7-44CE-84F0-5F4F20A1938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E35BFFF9-44E1-40DE-84EF-2281F3A2816D}">
      <text>
        <r>
          <rPr>
            <b/>
            <sz val="9"/>
            <color indexed="81"/>
            <rFont val="Tahoma"/>
            <family val="2"/>
          </rPr>
          <t>O: Overtime Earned</t>
        </r>
      </text>
    </comment>
    <comment ref="K53" authorId="0" shapeId="0" xr:uid="{79BE3099-E487-4E75-8BA5-8020EAEF23AF}">
      <text>
        <r>
          <rPr>
            <b/>
            <sz val="9"/>
            <color indexed="81"/>
            <rFont val="Tahoma"/>
            <family val="2"/>
          </rPr>
          <t>CU:Comp Time Used</t>
        </r>
      </text>
    </comment>
    <comment ref="L53" authorId="0" shapeId="0" xr:uid="{D8D708E6-C4DC-46DC-B4AE-8D5CDAD52B0A}">
      <text>
        <r>
          <rPr>
            <b/>
            <sz val="9"/>
            <color indexed="81"/>
            <rFont val="Tahoma"/>
            <family val="2"/>
          </rPr>
          <t xml:space="preserve">C19 Mandatory Comp Time Used
</t>
        </r>
      </text>
    </comment>
    <comment ref="M53" authorId="1" shapeId="0" xr:uid="{6E63B8CE-368A-421D-807E-23D18C760334}">
      <text>
        <r>
          <rPr>
            <b/>
            <sz val="9"/>
            <color indexed="81"/>
            <rFont val="Tahoma"/>
            <family val="2"/>
          </rPr>
          <t xml:space="preserve">V: Vacation 
</t>
        </r>
        <r>
          <rPr>
            <sz val="9"/>
            <color indexed="81"/>
            <rFont val="Tahoma"/>
            <family val="2"/>
          </rPr>
          <t xml:space="preserve">
</t>
        </r>
      </text>
    </comment>
    <comment ref="N53" authorId="0" shapeId="0" xr:uid="{55A72DD9-91D1-4773-A381-A1E7FDF0CB07}">
      <text>
        <r>
          <rPr>
            <b/>
            <sz val="9"/>
            <color indexed="81"/>
            <rFont val="Tahoma"/>
            <family val="2"/>
          </rPr>
          <t>S: Sick</t>
        </r>
      </text>
    </comment>
    <comment ref="O53" authorId="0" shapeId="0" xr:uid="{EEB73D47-B943-4312-A6CE-BF7AEDF9331C}">
      <text>
        <r>
          <rPr>
            <b/>
            <sz val="9"/>
            <color indexed="81"/>
            <rFont val="Tahoma"/>
            <family val="2"/>
          </rPr>
          <t>CI:</t>
        </r>
        <r>
          <rPr>
            <sz val="9"/>
            <color indexed="81"/>
            <rFont val="Tahoma"/>
            <family val="2"/>
          </rPr>
          <t xml:space="preserve"> Community Involvment
</t>
        </r>
      </text>
    </comment>
    <comment ref="P53" authorId="0" shapeId="0" xr:uid="{4E6DF3BA-88BD-4DBA-9BFF-9ECFD3B9D2E9}">
      <text>
        <r>
          <rPr>
            <b/>
            <sz val="9"/>
            <color indexed="81"/>
            <rFont val="Tahoma"/>
            <family val="2"/>
          </rPr>
          <t>BL: Bonus Leave</t>
        </r>
      </text>
    </comment>
    <comment ref="Q53" authorId="0" shapeId="0" xr:uid="{CA6F39E5-1200-439D-96CC-6A6F8548AD72}">
      <text>
        <r>
          <rPr>
            <b/>
            <sz val="9"/>
            <color indexed="81"/>
            <rFont val="Tahoma"/>
            <family val="2"/>
          </rPr>
          <t>H: Holiday.
When the university is closed on a holiday, mark the hours here.</t>
        </r>
      </text>
    </comment>
    <comment ref="R53" authorId="1" shapeId="0" xr:uid="{AD03EC00-7B3E-4FDD-BC1D-2B125E17B9D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6BF97AAC-0895-403A-8471-2A157CF42155}">
      <text>
        <r>
          <rPr>
            <b/>
            <sz val="9"/>
            <color indexed="81"/>
            <rFont val="Tahoma"/>
            <family val="2"/>
          </rPr>
          <t>AM: Adverse Weather Makeup Hours
Indicate time worked that will be used to make up time taken off due to adverse weather.</t>
        </r>
      </text>
    </comment>
    <comment ref="V53" authorId="0" shapeId="0" xr:uid="{A40E9FBC-0212-4EA9-9D32-2C8AD684389F}">
      <text>
        <r>
          <rPr>
            <b/>
            <sz val="9"/>
            <color indexed="81"/>
            <rFont val="Tahoma"/>
            <family val="2"/>
          </rPr>
          <t>AP: Adverse Weather Time Not Worked</t>
        </r>
      </text>
    </comment>
    <comment ref="W53" authorId="0" shapeId="0" xr:uid="{778D0CE0-7739-47E1-A400-50D117B474C2}">
      <text>
        <r>
          <rPr>
            <b/>
            <sz val="9"/>
            <color indexed="81"/>
            <rFont val="Tahoma"/>
            <family val="2"/>
          </rPr>
          <t>AWLW: Adverse Weather Leave Without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E41357B6-8139-497E-99A4-C37AAC4832C0}">
      <text>
        <r>
          <rPr>
            <b/>
            <sz val="9"/>
            <color indexed="81"/>
            <rFont val="Tahoma"/>
            <family val="2"/>
          </rPr>
          <t>SP: Shift Pay</t>
        </r>
      </text>
    </comment>
    <comment ref="E5" authorId="0" shapeId="0" xr:uid="{D7B241CE-ECA7-4CDF-8490-7C8DD56A389A}">
      <text>
        <r>
          <rPr>
            <b/>
            <sz val="9"/>
            <color indexed="81"/>
            <rFont val="Tahoma"/>
            <family val="2"/>
          </rPr>
          <t>HP: Holiday Premium Pay</t>
        </r>
      </text>
    </comment>
    <comment ref="F5" authorId="0" shapeId="0" xr:uid="{8A1BFFA8-D001-4415-AF64-2BD32E1B7F74}">
      <text>
        <r>
          <rPr>
            <b/>
            <sz val="9"/>
            <color indexed="81"/>
            <rFont val="Tahoma"/>
            <family val="2"/>
          </rPr>
          <t>OC: On Call Hours</t>
        </r>
      </text>
    </comment>
    <comment ref="G5" authorId="0" shapeId="0" xr:uid="{A1B357E0-3C74-403B-8D9C-F15D579510F5}">
      <text>
        <r>
          <rPr>
            <b/>
            <sz val="9"/>
            <color indexed="81"/>
            <rFont val="Tahoma"/>
            <family val="2"/>
          </rPr>
          <t xml:space="preserve">CB1.5:Call Back at 1.5
CB1.0:Call Back at 1.0
</t>
        </r>
      </text>
    </comment>
    <comment ref="I5" authorId="0" shapeId="0" xr:uid="{900C4E26-E2E6-4F24-8D9D-B50F279C467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AF3959D7-74F1-41C4-AC89-DF986EC15D7D}">
      <text>
        <r>
          <rPr>
            <b/>
            <sz val="9"/>
            <color indexed="81"/>
            <rFont val="Tahoma"/>
            <family val="2"/>
          </rPr>
          <t>O: Overtime Earned</t>
        </r>
      </text>
    </comment>
    <comment ref="K5" authorId="0" shapeId="0" xr:uid="{CCA602D0-1B7E-45CF-8E0C-F18BB5D9953D}">
      <text>
        <r>
          <rPr>
            <b/>
            <sz val="9"/>
            <color indexed="81"/>
            <rFont val="Tahoma"/>
            <family val="2"/>
          </rPr>
          <t>CU:Comp Time Used</t>
        </r>
      </text>
    </comment>
    <comment ref="L5" authorId="0" shapeId="0" xr:uid="{8A640593-1543-447F-8021-A27492FD242E}">
      <text>
        <r>
          <rPr>
            <b/>
            <sz val="9"/>
            <color indexed="81"/>
            <rFont val="Tahoma"/>
            <family val="2"/>
          </rPr>
          <t xml:space="preserve">C19 Mandatory Comp Time Used
</t>
        </r>
      </text>
    </comment>
    <comment ref="M5" authorId="1" shapeId="0" xr:uid="{DDD59A8E-032F-481A-BFB5-08F53F91EE06}">
      <text>
        <r>
          <rPr>
            <b/>
            <sz val="9"/>
            <color indexed="81"/>
            <rFont val="Tahoma"/>
            <family val="2"/>
          </rPr>
          <t xml:space="preserve">V: Vacation 
</t>
        </r>
        <r>
          <rPr>
            <sz val="9"/>
            <color indexed="81"/>
            <rFont val="Tahoma"/>
            <family val="2"/>
          </rPr>
          <t xml:space="preserve">
</t>
        </r>
      </text>
    </comment>
    <comment ref="N5" authorId="0" shapeId="0" xr:uid="{F1F50F12-9037-476C-81DC-C1FEC8227485}">
      <text>
        <r>
          <rPr>
            <b/>
            <sz val="9"/>
            <color indexed="81"/>
            <rFont val="Tahoma"/>
            <family val="2"/>
          </rPr>
          <t>S: Sick</t>
        </r>
      </text>
    </comment>
    <comment ref="O5" authorId="0" shapeId="0" xr:uid="{DF6FF572-E045-4DA9-A694-07F8430B8728}">
      <text>
        <r>
          <rPr>
            <b/>
            <sz val="9"/>
            <color indexed="81"/>
            <rFont val="Tahoma"/>
            <family val="2"/>
          </rPr>
          <t>CI:</t>
        </r>
        <r>
          <rPr>
            <sz val="9"/>
            <color indexed="81"/>
            <rFont val="Tahoma"/>
            <family val="2"/>
          </rPr>
          <t xml:space="preserve"> Community Involvment
</t>
        </r>
      </text>
    </comment>
    <comment ref="P5" authorId="0" shapeId="0" xr:uid="{A8EB0DC9-ABF5-4FA2-8326-227D9E299468}">
      <text>
        <r>
          <rPr>
            <b/>
            <sz val="9"/>
            <color indexed="81"/>
            <rFont val="Tahoma"/>
            <family val="2"/>
          </rPr>
          <t>BL: Bonus Leave</t>
        </r>
      </text>
    </comment>
    <comment ref="Q5" authorId="0" shapeId="0" xr:uid="{92FA4671-D635-4DA5-996D-F16273ECCFCA}">
      <text>
        <r>
          <rPr>
            <b/>
            <sz val="9"/>
            <color indexed="81"/>
            <rFont val="Tahoma"/>
            <family val="2"/>
          </rPr>
          <t>H: Holiday.
When the university is closed on a holiday, mark the hours here.</t>
        </r>
      </text>
    </comment>
    <comment ref="R5" authorId="1" shapeId="0" xr:uid="{143673CB-7193-4002-8C85-A59E290BBA7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14458584-1F74-4191-B188-8B599BBFEC74}">
      <text>
        <r>
          <rPr>
            <b/>
            <sz val="9"/>
            <color indexed="81"/>
            <rFont val="Tahoma"/>
            <family val="2"/>
          </rPr>
          <t>AM: Adverse Weather Makeup Hours
Indicate time worked that will be used to make up time taken off due to adverse weather.</t>
        </r>
      </text>
    </comment>
    <comment ref="V5" authorId="0" shapeId="0" xr:uid="{A1A740D3-0998-4AE3-B06A-259EA573FC24}">
      <text>
        <r>
          <rPr>
            <b/>
            <sz val="9"/>
            <color indexed="81"/>
            <rFont val="Tahoma"/>
            <family val="2"/>
          </rPr>
          <t>AP: Adverse Weather Time Not Worked</t>
        </r>
      </text>
    </comment>
    <comment ref="W5" authorId="0" shapeId="0" xr:uid="{DF738689-7B20-4C78-B3EF-AC8C280A0C2E}">
      <text>
        <r>
          <rPr>
            <b/>
            <sz val="9"/>
            <color indexed="81"/>
            <rFont val="Tahoma"/>
            <family val="2"/>
          </rPr>
          <t>AWLW: Adverse Weather Leave Without Pay</t>
        </r>
      </text>
    </comment>
    <comment ref="D17" authorId="0" shapeId="0" xr:uid="{7A26548B-EC85-4493-BE7B-7099F36E3670}">
      <text>
        <r>
          <rPr>
            <b/>
            <sz val="9"/>
            <color indexed="81"/>
            <rFont val="Tahoma"/>
            <family val="2"/>
          </rPr>
          <t>SP: Shift Pay</t>
        </r>
      </text>
    </comment>
    <comment ref="E17" authorId="0" shapeId="0" xr:uid="{F49BF366-7DAF-402D-923D-D814397625FD}">
      <text>
        <r>
          <rPr>
            <b/>
            <sz val="9"/>
            <color indexed="81"/>
            <rFont val="Tahoma"/>
            <family val="2"/>
          </rPr>
          <t>HP: Holiday Premium Pay</t>
        </r>
      </text>
    </comment>
    <comment ref="F17" authorId="0" shapeId="0" xr:uid="{3EBF3C31-DFD2-46BB-8CF6-276207950F78}">
      <text>
        <r>
          <rPr>
            <b/>
            <sz val="9"/>
            <color indexed="81"/>
            <rFont val="Tahoma"/>
            <family val="2"/>
          </rPr>
          <t>OC: On Call Hours</t>
        </r>
      </text>
    </comment>
    <comment ref="G17" authorId="0" shapeId="0" xr:uid="{82BE0577-007B-48D3-B2D9-ED00B3ABC5E7}">
      <text>
        <r>
          <rPr>
            <b/>
            <sz val="9"/>
            <color indexed="81"/>
            <rFont val="Tahoma"/>
            <family val="2"/>
          </rPr>
          <t xml:space="preserve">CB1.5:Call Back at 1.5
CB1.0:Call Back at 1.0
</t>
        </r>
      </text>
    </comment>
    <comment ref="I17" authorId="0" shapeId="0" xr:uid="{AA639FD3-68AB-4B35-B1A0-9F40B5C4CDE5}">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D52ABBCF-4C06-4101-AD38-0D6B7FCB6D93}">
      <text>
        <r>
          <rPr>
            <b/>
            <sz val="9"/>
            <color indexed="81"/>
            <rFont val="Tahoma"/>
            <family val="2"/>
          </rPr>
          <t>O: Overtime Earned</t>
        </r>
      </text>
    </comment>
    <comment ref="K17" authorId="0" shapeId="0" xr:uid="{69BD914C-8350-4678-B405-D2AFB26C5943}">
      <text>
        <r>
          <rPr>
            <b/>
            <sz val="9"/>
            <color indexed="81"/>
            <rFont val="Tahoma"/>
            <family val="2"/>
          </rPr>
          <t>CU:Comp Time Used</t>
        </r>
      </text>
    </comment>
    <comment ref="L17" authorId="0" shapeId="0" xr:uid="{2FB6B3A9-FD28-4F64-8F65-CA59AB2BF909}">
      <text>
        <r>
          <rPr>
            <b/>
            <sz val="9"/>
            <color indexed="81"/>
            <rFont val="Tahoma"/>
            <family val="2"/>
          </rPr>
          <t xml:space="preserve">C19 Mandatory Comp Time Used
</t>
        </r>
      </text>
    </comment>
    <comment ref="M17" authorId="1" shapeId="0" xr:uid="{10C5BA9B-82E4-4561-B829-B60FEBB0FE54}">
      <text>
        <r>
          <rPr>
            <b/>
            <sz val="9"/>
            <color indexed="81"/>
            <rFont val="Tahoma"/>
            <family val="2"/>
          </rPr>
          <t xml:space="preserve">V: Vacation 
</t>
        </r>
        <r>
          <rPr>
            <sz val="9"/>
            <color indexed="81"/>
            <rFont val="Tahoma"/>
            <family val="2"/>
          </rPr>
          <t xml:space="preserve">
</t>
        </r>
      </text>
    </comment>
    <comment ref="N17" authorId="0" shapeId="0" xr:uid="{81C7FB66-198C-4F27-82D5-5057835C4312}">
      <text>
        <r>
          <rPr>
            <b/>
            <sz val="9"/>
            <color indexed="81"/>
            <rFont val="Tahoma"/>
            <family val="2"/>
          </rPr>
          <t>S: Sick</t>
        </r>
      </text>
    </comment>
    <comment ref="O17" authorId="0" shapeId="0" xr:uid="{54A31AC6-BC89-484E-9C15-75CEA2E45A59}">
      <text>
        <r>
          <rPr>
            <b/>
            <sz val="9"/>
            <color indexed="81"/>
            <rFont val="Tahoma"/>
            <family val="2"/>
          </rPr>
          <t>CI:</t>
        </r>
        <r>
          <rPr>
            <sz val="9"/>
            <color indexed="81"/>
            <rFont val="Tahoma"/>
            <family val="2"/>
          </rPr>
          <t xml:space="preserve"> Community Involvment
</t>
        </r>
      </text>
    </comment>
    <comment ref="P17" authorId="0" shapeId="0" xr:uid="{98FC53F0-1FAF-4A8A-B389-90F561BD7619}">
      <text>
        <r>
          <rPr>
            <b/>
            <sz val="9"/>
            <color indexed="81"/>
            <rFont val="Tahoma"/>
            <family val="2"/>
          </rPr>
          <t>BL: Bonus Leave</t>
        </r>
      </text>
    </comment>
    <comment ref="Q17" authorId="0" shapeId="0" xr:uid="{4F631B67-F465-4630-B414-21EE2F27AB02}">
      <text>
        <r>
          <rPr>
            <b/>
            <sz val="9"/>
            <color indexed="81"/>
            <rFont val="Tahoma"/>
            <family val="2"/>
          </rPr>
          <t>H: Holiday.
When the university is closed on a holiday, mark the hours here.</t>
        </r>
      </text>
    </comment>
    <comment ref="R17" authorId="1" shapeId="0" xr:uid="{20CD12D2-DEE0-4DCE-B59B-EBE2508776B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D652C81A-93CF-44D1-8D05-366728E08770}">
      <text>
        <r>
          <rPr>
            <b/>
            <sz val="9"/>
            <color indexed="81"/>
            <rFont val="Tahoma"/>
            <family val="2"/>
          </rPr>
          <t>AM: Adverse Weather Makeup Hours
Indicate time worked that will be used to make up time taken off due to adverse weather.</t>
        </r>
      </text>
    </comment>
    <comment ref="V17" authorId="0" shapeId="0" xr:uid="{A39E7563-BDA6-4167-9CCB-4A143D588F7E}">
      <text>
        <r>
          <rPr>
            <b/>
            <sz val="9"/>
            <color indexed="81"/>
            <rFont val="Tahoma"/>
            <family val="2"/>
          </rPr>
          <t>AP: Adverse Weather Time Not Worked</t>
        </r>
      </text>
    </comment>
    <comment ref="W17" authorId="0" shapeId="0" xr:uid="{FE7EE073-ACBE-4898-A032-BD678297ACE3}">
      <text>
        <r>
          <rPr>
            <b/>
            <sz val="9"/>
            <color indexed="81"/>
            <rFont val="Tahoma"/>
            <family val="2"/>
          </rPr>
          <t>AWLW: Adverse Weather Leave Without Pay</t>
        </r>
      </text>
    </comment>
    <comment ref="D29" authorId="0" shapeId="0" xr:uid="{364FCA14-68CA-4E47-A86D-F8AEFAD68720}">
      <text>
        <r>
          <rPr>
            <b/>
            <sz val="9"/>
            <color indexed="81"/>
            <rFont val="Tahoma"/>
            <family val="2"/>
          </rPr>
          <t>SP: Shift Pay</t>
        </r>
      </text>
    </comment>
    <comment ref="E29" authorId="0" shapeId="0" xr:uid="{8AFC06EF-3C48-48BB-8F0E-D92212266068}">
      <text>
        <r>
          <rPr>
            <b/>
            <sz val="9"/>
            <color indexed="81"/>
            <rFont val="Tahoma"/>
            <family val="2"/>
          </rPr>
          <t>HP: Holiday Premium Pay</t>
        </r>
      </text>
    </comment>
    <comment ref="F29" authorId="0" shapeId="0" xr:uid="{7623F1C4-81F3-404F-A574-EA91E509E3AA}">
      <text>
        <r>
          <rPr>
            <b/>
            <sz val="9"/>
            <color indexed="81"/>
            <rFont val="Tahoma"/>
            <family val="2"/>
          </rPr>
          <t>OC: On Call Hours</t>
        </r>
      </text>
    </comment>
    <comment ref="G29" authorId="0" shapeId="0" xr:uid="{01A96247-8F03-457A-9872-0B7F66B92371}">
      <text>
        <r>
          <rPr>
            <b/>
            <sz val="9"/>
            <color indexed="81"/>
            <rFont val="Tahoma"/>
            <family val="2"/>
          </rPr>
          <t xml:space="preserve">CB1.5:Call Back at 1.5
CB1.0:Call Back at 1.0
</t>
        </r>
      </text>
    </comment>
    <comment ref="I29" authorId="0" shapeId="0" xr:uid="{2232502F-C4A9-4875-B433-7067B5B2DED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83EEE1CA-9957-4356-9306-7C9BBC8AAF68}">
      <text>
        <r>
          <rPr>
            <b/>
            <sz val="9"/>
            <color indexed="81"/>
            <rFont val="Tahoma"/>
            <family val="2"/>
          </rPr>
          <t>O: Overtime Earned</t>
        </r>
      </text>
    </comment>
    <comment ref="K29" authorId="0" shapeId="0" xr:uid="{08C22445-EB5C-4C52-98DF-C3AFD34DD804}">
      <text>
        <r>
          <rPr>
            <b/>
            <sz val="9"/>
            <color indexed="81"/>
            <rFont val="Tahoma"/>
            <family val="2"/>
          </rPr>
          <t>CU:Comp Time Used</t>
        </r>
      </text>
    </comment>
    <comment ref="L29" authorId="0" shapeId="0" xr:uid="{95B68628-DC4D-4AB6-8E7C-993E96FB5439}">
      <text>
        <r>
          <rPr>
            <b/>
            <sz val="9"/>
            <color indexed="81"/>
            <rFont val="Tahoma"/>
            <family val="2"/>
          </rPr>
          <t xml:space="preserve">C19 Mandatory Comp Time Used
</t>
        </r>
      </text>
    </comment>
    <comment ref="M29" authorId="1" shapeId="0" xr:uid="{1F1993AC-5A57-44F8-932A-E834A315B750}">
      <text>
        <r>
          <rPr>
            <b/>
            <sz val="9"/>
            <color indexed="81"/>
            <rFont val="Tahoma"/>
            <family val="2"/>
          </rPr>
          <t xml:space="preserve">V: Vacation 
</t>
        </r>
        <r>
          <rPr>
            <sz val="9"/>
            <color indexed="81"/>
            <rFont val="Tahoma"/>
            <family val="2"/>
          </rPr>
          <t xml:space="preserve">
</t>
        </r>
      </text>
    </comment>
    <comment ref="N29" authorId="0" shapeId="0" xr:uid="{71957A6A-1445-4D3D-A37F-C302A0DF33C0}">
      <text>
        <r>
          <rPr>
            <b/>
            <sz val="9"/>
            <color indexed="81"/>
            <rFont val="Tahoma"/>
            <family val="2"/>
          </rPr>
          <t>S: Sick</t>
        </r>
      </text>
    </comment>
    <comment ref="O29" authorId="0" shapeId="0" xr:uid="{4C345FE3-AE4B-44F5-847F-A78B7CB1E6E7}">
      <text>
        <r>
          <rPr>
            <b/>
            <sz val="9"/>
            <color indexed="81"/>
            <rFont val="Tahoma"/>
            <family val="2"/>
          </rPr>
          <t>CI:</t>
        </r>
        <r>
          <rPr>
            <sz val="9"/>
            <color indexed="81"/>
            <rFont val="Tahoma"/>
            <family val="2"/>
          </rPr>
          <t xml:space="preserve"> Community Involvment
</t>
        </r>
      </text>
    </comment>
    <comment ref="P29" authorId="0" shapeId="0" xr:uid="{CFA0CCAD-DC48-4599-AE31-045074F6D45E}">
      <text>
        <r>
          <rPr>
            <b/>
            <sz val="9"/>
            <color indexed="81"/>
            <rFont val="Tahoma"/>
            <family val="2"/>
          </rPr>
          <t>BL: Bonus Leave</t>
        </r>
      </text>
    </comment>
    <comment ref="Q29" authorId="0" shapeId="0" xr:uid="{6896AFBC-A6AC-47C9-B65C-8FD8E1377D97}">
      <text>
        <r>
          <rPr>
            <b/>
            <sz val="9"/>
            <color indexed="81"/>
            <rFont val="Tahoma"/>
            <family val="2"/>
          </rPr>
          <t>H: Holiday.
When the university is closed on a holiday, mark the hours here.</t>
        </r>
      </text>
    </comment>
    <comment ref="R29" authorId="1" shapeId="0" xr:uid="{A23A27E8-0C99-4720-A51B-4FCEF212583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75C6864F-C66B-4862-8F66-3D06D7648044}">
      <text>
        <r>
          <rPr>
            <b/>
            <sz val="9"/>
            <color indexed="81"/>
            <rFont val="Tahoma"/>
            <family val="2"/>
          </rPr>
          <t>AM: Adverse Weather Makeup Hours
Indicate time worked that will be used to make up time taken off due to adverse weather.</t>
        </r>
      </text>
    </comment>
    <comment ref="V29" authorId="0" shapeId="0" xr:uid="{8BB80BA0-B20B-4487-A4B7-0F4A46B68D7B}">
      <text>
        <r>
          <rPr>
            <b/>
            <sz val="9"/>
            <color indexed="81"/>
            <rFont val="Tahoma"/>
            <family val="2"/>
          </rPr>
          <t>AP: Adverse Weather Time Not Worked</t>
        </r>
      </text>
    </comment>
    <comment ref="W29" authorId="0" shapeId="0" xr:uid="{2072AD89-D5BB-4465-A901-B2700C9569C8}">
      <text>
        <r>
          <rPr>
            <b/>
            <sz val="9"/>
            <color indexed="81"/>
            <rFont val="Tahoma"/>
            <family val="2"/>
          </rPr>
          <t>AWLW: Adverse Weather Leave Without Pay</t>
        </r>
      </text>
    </comment>
    <comment ref="D41" authorId="0" shapeId="0" xr:uid="{457DC66B-3A8D-4211-B97E-FE161C3FE2E1}">
      <text>
        <r>
          <rPr>
            <b/>
            <sz val="9"/>
            <color indexed="81"/>
            <rFont val="Tahoma"/>
            <family val="2"/>
          </rPr>
          <t>SP: Shift Pay</t>
        </r>
      </text>
    </comment>
    <comment ref="E41" authorId="0" shapeId="0" xr:uid="{9EE673F0-1856-435A-84C3-905169576FD7}">
      <text>
        <r>
          <rPr>
            <b/>
            <sz val="9"/>
            <color indexed="81"/>
            <rFont val="Tahoma"/>
            <family val="2"/>
          </rPr>
          <t>HP: Holiday Premium Pay</t>
        </r>
      </text>
    </comment>
    <comment ref="F41" authorId="0" shapeId="0" xr:uid="{18FDA622-A0DA-475C-9FA1-EAE3DB7E4191}">
      <text>
        <r>
          <rPr>
            <b/>
            <sz val="9"/>
            <color indexed="81"/>
            <rFont val="Tahoma"/>
            <family val="2"/>
          </rPr>
          <t>OC: On Call Hours</t>
        </r>
      </text>
    </comment>
    <comment ref="G41" authorId="0" shapeId="0" xr:uid="{19429E7E-195F-41EB-9683-5C0CC37BE270}">
      <text>
        <r>
          <rPr>
            <b/>
            <sz val="9"/>
            <color indexed="81"/>
            <rFont val="Tahoma"/>
            <family val="2"/>
          </rPr>
          <t xml:space="preserve">CB1.5:Call Back at 1.5
CB1.0:Call Back at 1.0
</t>
        </r>
      </text>
    </comment>
    <comment ref="I41" authorId="0" shapeId="0" xr:uid="{FC9E93E5-92F2-4FBD-B5C9-D9AFBBC69EB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B43F8CD-ADDD-4E40-BC75-96BEA209EC85}">
      <text>
        <r>
          <rPr>
            <b/>
            <sz val="9"/>
            <color indexed="81"/>
            <rFont val="Tahoma"/>
            <family val="2"/>
          </rPr>
          <t>O: Overtime Earned</t>
        </r>
      </text>
    </comment>
    <comment ref="K41" authorId="0" shapeId="0" xr:uid="{A9536215-CC4E-4E32-ACD9-BFB986793081}">
      <text>
        <r>
          <rPr>
            <b/>
            <sz val="9"/>
            <color indexed="81"/>
            <rFont val="Tahoma"/>
            <family val="2"/>
          </rPr>
          <t>CU:Comp Time Used</t>
        </r>
      </text>
    </comment>
    <comment ref="L41" authorId="0" shapeId="0" xr:uid="{0356CE75-4FCC-46F2-9ECF-3E8F32446414}">
      <text>
        <r>
          <rPr>
            <b/>
            <sz val="9"/>
            <color indexed="81"/>
            <rFont val="Tahoma"/>
            <family val="2"/>
          </rPr>
          <t xml:space="preserve">C19 Mandatory Comp Time Used
</t>
        </r>
      </text>
    </comment>
    <comment ref="M41" authorId="1" shapeId="0" xr:uid="{6BE354F5-C676-440C-8106-45D8C3ABC7AA}">
      <text>
        <r>
          <rPr>
            <b/>
            <sz val="9"/>
            <color indexed="81"/>
            <rFont val="Tahoma"/>
            <family val="2"/>
          </rPr>
          <t xml:space="preserve">V: Vacation 
</t>
        </r>
        <r>
          <rPr>
            <sz val="9"/>
            <color indexed="81"/>
            <rFont val="Tahoma"/>
            <family val="2"/>
          </rPr>
          <t xml:space="preserve">
</t>
        </r>
      </text>
    </comment>
    <comment ref="N41" authorId="0" shapeId="0" xr:uid="{EEAE4F88-86CA-4F29-84D5-30A1ECFC3FE9}">
      <text>
        <r>
          <rPr>
            <b/>
            <sz val="9"/>
            <color indexed="81"/>
            <rFont val="Tahoma"/>
            <family val="2"/>
          </rPr>
          <t>S: Sick</t>
        </r>
      </text>
    </comment>
    <comment ref="O41" authorId="0" shapeId="0" xr:uid="{E7BC5996-7A40-4392-965C-0E4C274A2073}">
      <text>
        <r>
          <rPr>
            <b/>
            <sz val="9"/>
            <color indexed="81"/>
            <rFont val="Tahoma"/>
            <family val="2"/>
          </rPr>
          <t>CI:</t>
        </r>
        <r>
          <rPr>
            <sz val="9"/>
            <color indexed="81"/>
            <rFont val="Tahoma"/>
            <family val="2"/>
          </rPr>
          <t xml:space="preserve"> Community Involvment
</t>
        </r>
      </text>
    </comment>
    <comment ref="P41" authorId="0" shapeId="0" xr:uid="{8E19DEC9-8D0B-4C94-9B7F-CB02907BC237}">
      <text>
        <r>
          <rPr>
            <b/>
            <sz val="9"/>
            <color indexed="81"/>
            <rFont val="Tahoma"/>
            <family val="2"/>
          </rPr>
          <t>BL: Bonus Leave</t>
        </r>
      </text>
    </comment>
    <comment ref="Q41" authorId="0" shapeId="0" xr:uid="{0E61F993-E69E-4609-8D3B-92D138F4252C}">
      <text>
        <r>
          <rPr>
            <b/>
            <sz val="9"/>
            <color indexed="81"/>
            <rFont val="Tahoma"/>
            <family val="2"/>
          </rPr>
          <t>H: Holiday.
When the university is closed on a holiday, mark the hours here.</t>
        </r>
      </text>
    </comment>
    <comment ref="R41" authorId="1" shapeId="0" xr:uid="{DC337E42-76A0-4B37-A4E8-F0EE783B7572}">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C3B32262-E6FD-491A-A6F3-F3837F5BDDBB}">
      <text>
        <r>
          <rPr>
            <b/>
            <sz val="9"/>
            <color indexed="81"/>
            <rFont val="Tahoma"/>
            <family val="2"/>
          </rPr>
          <t>AM: Adverse Weather Makeup Hours
Indicate time worked that will be used to make up time taken off due to adverse weather.</t>
        </r>
      </text>
    </comment>
    <comment ref="V41" authorId="0" shapeId="0" xr:uid="{6A9D4057-9CDE-4DBB-8280-62BA80AE99BC}">
      <text>
        <r>
          <rPr>
            <b/>
            <sz val="9"/>
            <color indexed="81"/>
            <rFont val="Tahoma"/>
            <family val="2"/>
          </rPr>
          <t>AP: Adverse Weather Time Not Worked</t>
        </r>
      </text>
    </comment>
    <comment ref="W41" authorId="0" shapeId="0" xr:uid="{C386B33C-1F16-40A6-A92D-003864A8C3A8}">
      <text>
        <r>
          <rPr>
            <b/>
            <sz val="9"/>
            <color indexed="81"/>
            <rFont val="Tahoma"/>
            <family val="2"/>
          </rPr>
          <t>AWLW: Adverse Weather Leave Without Pay</t>
        </r>
      </text>
    </comment>
    <comment ref="D53" authorId="0" shapeId="0" xr:uid="{378CC177-8963-445A-92F4-8A3FC3DDE3E4}">
      <text>
        <r>
          <rPr>
            <b/>
            <sz val="9"/>
            <color indexed="81"/>
            <rFont val="Tahoma"/>
            <family val="2"/>
          </rPr>
          <t>SP: Shift Pay</t>
        </r>
      </text>
    </comment>
    <comment ref="E53" authorId="0" shapeId="0" xr:uid="{E5A0F1A4-C81A-409B-8EE3-62D3A7F0D20D}">
      <text>
        <r>
          <rPr>
            <b/>
            <sz val="9"/>
            <color indexed="81"/>
            <rFont val="Tahoma"/>
            <family val="2"/>
          </rPr>
          <t>HP: Holiday Premium Pay</t>
        </r>
      </text>
    </comment>
    <comment ref="F53" authorId="0" shapeId="0" xr:uid="{21F67CBD-F2B6-472A-AECA-163E2294EBB2}">
      <text>
        <r>
          <rPr>
            <b/>
            <sz val="9"/>
            <color indexed="81"/>
            <rFont val="Tahoma"/>
            <family val="2"/>
          </rPr>
          <t>OC: On Call Hours</t>
        </r>
      </text>
    </comment>
    <comment ref="G53" authorId="0" shapeId="0" xr:uid="{B566094C-0C34-49AD-B1C0-BE1A11EE6D00}">
      <text>
        <r>
          <rPr>
            <b/>
            <sz val="9"/>
            <color indexed="81"/>
            <rFont val="Tahoma"/>
            <family val="2"/>
          </rPr>
          <t xml:space="preserve">CB1.5:Call Back at 1.5
CB1.0:Call Back at 1.0
</t>
        </r>
      </text>
    </comment>
    <comment ref="I53" authorId="0" shapeId="0" xr:uid="{668D2D98-878B-466D-BC5E-3612DEAA1DE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CE79C58-CE59-4C32-8329-89A8A0AA6ADE}">
      <text>
        <r>
          <rPr>
            <b/>
            <sz val="9"/>
            <color indexed="81"/>
            <rFont val="Tahoma"/>
            <family val="2"/>
          </rPr>
          <t>O: Overtime Earned</t>
        </r>
      </text>
    </comment>
    <comment ref="K53" authorId="0" shapeId="0" xr:uid="{F6407628-5939-41D9-B3B7-A92EAB61B0D6}">
      <text>
        <r>
          <rPr>
            <b/>
            <sz val="9"/>
            <color indexed="81"/>
            <rFont val="Tahoma"/>
            <family val="2"/>
          </rPr>
          <t>CU:Comp Time Used</t>
        </r>
      </text>
    </comment>
    <comment ref="L53" authorId="0" shapeId="0" xr:uid="{FEC3371C-4EE5-4964-BFB2-1A9031BFB7EB}">
      <text>
        <r>
          <rPr>
            <b/>
            <sz val="9"/>
            <color indexed="81"/>
            <rFont val="Tahoma"/>
            <family val="2"/>
          </rPr>
          <t xml:space="preserve">C19 Mandatory Comp Time Used
</t>
        </r>
      </text>
    </comment>
    <comment ref="M53" authorId="1" shapeId="0" xr:uid="{8BE8001B-561D-4013-9334-869DFCD29B1D}">
      <text>
        <r>
          <rPr>
            <b/>
            <sz val="9"/>
            <color indexed="81"/>
            <rFont val="Tahoma"/>
            <family val="2"/>
          </rPr>
          <t xml:space="preserve">V: Vacation 
</t>
        </r>
        <r>
          <rPr>
            <sz val="9"/>
            <color indexed="81"/>
            <rFont val="Tahoma"/>
            <family val="2"/>
          </rPr>
          <t xml:space="preserve">
</t>
        </r>
      </text>
    </comment>
    <comment ref="N53" authorId="0" shapeId="0" xr:uid="{FC5A6FCF-2BE9-49CF-8903-B92CD17AE0DB}">
      <text>
        <r>
          <rPr>
            <b/>
            <sz val="9"/>
            <color indexed="81"/>
            <rFont val="Tahoma"/>
            <family val="2"/>
          </rPr>
          <t>S: Sick</t>
        </r>
      </text>
    </comment>
    <comment ref="O53" authorId="0" shapeId="0" xr:uid="{F20ACE94-49D8-420B-B6EA-7CD2395FC2F1}">
      <text>
        <r>
          <rPr>
            <b/>
            <sz val="9"/>
            <color indexed="81"/>
            <rFont val="Tahoma"/>
            <family val="2"/>
          </rPr>
          <t>CI:</t>
        </r>
        <r>
          <rPr>
            <sz val="9"/>
            <color indexed="81"/>
            <rFont val="Tahoma"/>
            <family val="2"/>
          </rPr>
          <t xml:space="preserve"> Community Involvment
</t>
        </r>
      </text>
    </comment>
    <comment ref="P53" authorId="0" shapeId="0" xr:uid="{675FD761-2899-4740-8F5D-92C69B29B2BA}">
      <text>
        <r>
          <rPr>
            <b/>
            <sz val="9"/>
            <color indexed="81"/>
            <rFont val="Tahoma"/>
            <family val="2"/>
          </rPr>
          <t>BL: Bonus Leave</t>
        </r>
      </text>
    </comment>
    <comment ref="Q53" authorId="0" shapeId="0" xr:uid="{FF984C40-5192-4AC8-866B-32B4253C7D0A}">
      <text>
        <r>
          <rPr>
            <b/>
            <sz val="9"/>
            <color indexed="81"/>
            <rFont val="Tahoma"/>
            <family val="2"/>
          </rPr>
          <t>H: Holiday.
When the university is closed on a holiday, mark the hours here.</t>
        </r>
      </text>
    </comment>
    <comment ref="R53" authorId="1" shapeId="0" xr:uid="{76DF8DDB-89A9-4A5F-A783-10DAF2286EE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5B24B6BF-B384-4ED4-89B0-B332A4B53C75}">
      <text>
        <r>
          <rPr>
            <b/>
            <sz val="9"/>
            <color indexed="81"/>
            <rFont val="Tahoma"/>
            <family val="2"/>
          </rPr>
          <t>AM: Adverse Weather Makeup Hours
Indicate time worked that will be used to make up time taken off due to adverse weather.</t>
        </r>
      </text>
    </comment>
    <comment ref="V53" authorId="0" shapeId="0" xr:uid="{FF78B30A-BF15-401F-9A42-A49CF090B81E}">
      <text>
        <r>
          <rPr>
            <b/>
            <sz val="9"/>
            <color indexed="81"/>
            <rFont val="Tahoma"/>
            <family val="2"/>
          </rPr>
          <t>AP: Adverse Weather Time Not Worked</t>
        </r>
      </text>
    </comment>
    <comment ref="W53" authorId="0" shapeId="0" xr:uid="{51759CA4-CF19-4B31-B0FC-49E51BFBF01A}">
      <text>
        <r>
          <rPr>
            <b/>
            <sz val="9"/>
            <color indexed="81"/>
            <rFont val="Tahoma"/>
            <family val="2"/>
          </rPr>
          <t>AWLW: Adverse Weather Leave Without Pay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29899087-8FC1-4A9E-A5B4-61E81823FC25}">
      <text>
        <r>
          <rPr>
            <b/>
            <sz val="9"/>
            <color indexed="81"/>
            <rFont val="Tahoma"/>
            <family val="2"/>
          </rPr>
          <t>SP: Shift Pay</t>
        </r>
      </text>
    </comment>
    <comment ref="E5" authorId="0" shapeId="0" xr:uid="{7F58415F-E23F-40CC-AF8E-5455F5EB22A7}">
      <text>
        <r>
          <rPr>
            <b/>
            <sz val="9"/>
            <color indexed="81"/>
            <rFont val="Tahoma"/>
            <family val="2"/>
          </rPr>
          <t>HP: Holiday Premium Pay</t>
        </r>
      </text>
    </comment>
    <comment ref="F5" authorId="0" shapeId="0" xr:uid="{BC8EDDB7-A1F8-4AA2-A625-01CB7A6895F1}">
      <text>
        <r>
          <rPr>
            <b/>
            <sz val="9"/>
            <color indexed="81"/>
            <rFont val="Tahoma"/>
            <family val="2"/>
          </rPr>
          <t>OC: On Call Hours</t>
        </r>
      </text>
    </comment>
    <comment ref="G5" authorId="0" shapeId="0" xr:uid="{69B5D5D0-FF63-4C51-AFBA-A3ACA9DE5CF3}">
      <text>
        <r>
          <rPr>
            <b/>
            <sz val="9"/>
            <color indexed="81"/>
            <rFont val="Tahoma"/>
            <family val="2"/>
          </rPr>
          <t xml:space="preserve">CB1.5:Call Back at 1.5
CB1.0:Call Back at 1.0
</t>
        </r>
      </text>
    </comment>
    <comment ref="I5" authorId="0" shapeId="0" xr:uid="{20121075-9B35-4E67-A88D-2278BCC3149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2AD37FBF-D03E-4E9F-8155-9D872891E2E8}">
      <text>
        <r>
          <rPr>
            <b/>
            <sz val="9"/>
            <color indexed="81"/>
            <rFont val="Tahoma"/>
            <family val="2"/>
          </rPr>
          <t>O: Overtime Earned</t>
        </r>
      </text>
    </comment>
    <comment ref="K5" authorId="0" shapeId="0" xr:uid="{7B8547F8-CC17-4B9F-9652-C8ABD4790BF4}">
      <text>
        <r>
          <rPr>
            <b/>
            <sz val="9"/>
            <color indexed="81"/>
            <rFont val="Tahoma"/>
            <family val="2"/>
          </rPr>
          <t>CU:Comp Time Used</t>
        </r>
      </text>
    </comment>
    <comment ref="L5" authorId="0" shapeId="0" xr:uid="{6FC0EA1C-855C-41E9-8AC0-375E6F79875E}">
      <text>
        <r>
          <rPr>
            <b/>
            <sz val="9"/>
            <color indexed="81"/>
            <rFont val="Tahoma"/>
            <family val="2"/>
          </rPr>
          <t xml:space="preserve">C19 Mandatory Comp Time Used
</t>
        </r>
      </text>
    </comment>
    <comment ref="M5" authorId="1" shapeId="0" xr:uid="{ADD9ECB1-B73B-4EEF-ACB9-E0E451A231B1}">
      <text>
        <r>
          <rPr>
            <b/>
            <sz val="9"/>
            <color indexed="81"/>
            <rFont val="Tahoma"/>
            <family val="2"/>
          </rPr>
          <t xml:space="preserve">V: Vacation 
</t>
        </r>
        <r>
          <rPr>
            <sz val="9"/>
            <color indexed="81"/>
            <rFont val="Tahoma"/>
            <family val="2"/>
          </rPr>
          <t xml:space="preserve">
</t>
        </r>
      </text>
    </comment>
    <comment ref="N5" authorId="0" shapeId="0" xr:uid="{8BAFE86C-8441-4EA0-8E3D-FF3A7BF5A550}">
      <text>
        <r>
          <rPr>
            <b/>
            <sz val="9"/>
            <color indexed="81"/>
            <rFont val="Tahoma"/>
            <family val="2"/>
          </rPr>
          <t>S: Sick</t>
        </r>
      </text>
    </comment>
    <comment ref="O5" authorId="0" shapeId="0" xr:uid="{52AFAB1F-77D7-4CC5-A269-9B5149489281}">
      <text>
        <r>
          <rPr>
            <b/>
            <sz val="9"/>
            <color indexed="81"/>
            <rFont val="Tahoma"/>
            <family val="2"/>
          </rPr>
          <t>CI:</t>
        </r>
        <r>
          <rPr>
            <sz val="9"/>
            <color indexed="81"/>
            <rFont val="Tahoma"/>
            <family val="2"/>
          </rPr>
          <t xml:space="preserve"> Community Involvment
</t>
        </r>
      </text>
    </comment>
    <comment ref="P5" authorId="0" shapeId="0" xr:uid="{61046578-350E-4043-9C54-7A648C5B3E8E}">
      <text>
        <r>
          <rPr>
            <b/>
            <sz val="9"/>
            <color indexed="81"/>
            <rFont val="Tahoma"/>
            <family val="2"/>
          </rPr>
          <t>BL: Bonus Leave</t>
        </r>
      </text>
    </comment>
    <comment ref="Q5" authorId="0" shapeId="0" xr:uid="{8A149E98-0BEB-49EE-B745-FE4F9F8C810D}">
      <text>
        <r>
          <rPr>
            <b/>
            <sz val="9"/>
            <color indexed="81"/>
            <rFont val="Tahoma"/>
            <family val="2"/>
          </rPr>
          <t>H: Holiday.
When the university is closed on a holiday, mark the hours here.</t>
        </r>
      </text>
    </comment>
    <comment ref="R5" authorId="1" shapeId="0" xr:uid="{F7A9EEF3-C8F3-40F5-BC55-BBF8A51AAA6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A6966AF9-F72D-4F19-957D-064884416E5B}">
      <text>
        <r>
          <rPr>
            <b/>
            <sz val="9"/>
            <color indexed="81"/>
            <rFont val="Tahoma"/>
            <family val="2"/>
          </rPr>
          <t>AM: Adverse Weather Makeup Hours
Indicate time worked that will be used to make up time taken off due to adverse weather.</t>
        </r>
      </text>
    </comment>
    <comment ref="V5" authorId="0" shapeId="0" xr:uid="{E1ABAFA5-2878-49EB-B179-AF8F2ABE15F5}">
      <text>
        <r>
          <rPr>
            <b/>
            <sz val="9"/>
            <color indexed="81"/>
            <rFont val="Tahoma"/>
            <family val="2"/>
          </rPr>
          <t>AP: Adverse Weather Time Not Worked</t>
        </r>
      </text>
    </comment>
    <comment ref="W5" authorId="0" shapeId="0" xr:uid="{02E5766F-BC73-44FD-8C38-C9B6EC03AFEC}">
      <text>
        <r>
          <rPr>
            <b/>
            <sz val="9"/>
            <color indexed="81"/>
            <rFont val="Tahoma"/>
            <family val="2"/>
          </rPr>
          <t>AWLW: Adverse Weather Leave Without Pay</t>
        </r>
      </text>
    </comment>
    <comment ref="D17" authorId="0" shapeId="0" xr:uid="{A81B8EFF-1828-4D04-952E-18EE98EE5F17}">
      <text>
        <r>
          <rPr>
            <b/>
            <sz val="9"/>
            <color indexed="81"/>
            <rFont val="Tahoma"/>
            <family val="2"/>
          </rPr>
          <t>SP: Shift Pay</t>
        </r>
      </text>
    </comment>
    <comment ref="E17" authorId="0" shapeId="0" xr:uid="{F6D35AF5-0C4A-4282-B1F1-6F9167D92F52}">
      <text>
        <r>
          <rPr>
            <b/>
            <sz val="9"/>
            <color indexed="81"/>
            <rFont val="Tahoma"/>
            <family val="2"/>
          </rPr>
          <t>HP: Holiday Premium Pay</t>
        </r>
      </text>
    </comment>
    <comment ref="F17" authorId="0" shapeId="0" xr:uid="{DA094FE2-F351-45A5-BD2A-714086654483}">
      <text>
        <r>
          <rPr>
            <b/>
            <sz val="9"/>
            <color indexed="81"/>
            <rFont val="Tahoma"/>
            <family val="2"/>
          </rPr>
          <t>OC: On Call Hours</t>
        </r>
      </text>
    </comment>
    <comment ref="G17" authorId="0" shapeId="0" xr:uid="{E71D3E52-C5F3-4AC8-86BA-64FE8C777707}">
      <text>
        <r>
          <rPr>
            <b/>
            <sz val="9"/>
            <color indexed="81"/>
            <rFont val="Tahoma"/>
            <family val="2"/>
          </rPr>
          <t xml:space="preserve">CB1.5:Call Back at 1.5
CB1.0:Call Back at 1.0
</t>
        </r>
      </text>
    </comment>
    <comment ref="I17" authorId="0" shapeId="0" xr:uid="{866E3F6F-DC88-4CDA-BBC7-3CD6D6AED1E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6EB41259-B19E-4F9A-BAA4-5E3024E44924}">
      <text>
        <r>
          <rPr>
            <b/>
            <sz val="9"/>
            <color indexed="81"/>
            <rFont val="Tahoma"/>
            <family val="2"/>
          </rPr>
          <t>O: Overtime Earned</t>
        </r>
      </text>
    </comment>
    <comment ref="K17" authorId="0" shapeId="0" xr:uid="{BFAA9BC7-EDA2-4041-AAE0-225B4C5A6F59}">
      <text>
        <r>
          <rPr>
            <b/>
            <sz val="9"/>
            <color indexed="81"/>
            <rFont val="Tahoma"/>
            <family val="2"/>
          </rPr>
          <t>CU:Comp Time Used</t>
        </r>
      </text>
    </comment>
    <comment ref="L17" authorId="0" shapeId="0" xr:uid="{122C3D14-7305-4A03-9B47-255B7BADD07D}">
      <text>
        <r>
          <rPr>
            <b/>
            <sz val="9"/>
            <color indexed="81"/>
            <rFont val="Tahoma"/>
            <family val="2"/>
          </rPr>
          <t xml:space="preserve">C19 Mandatory Comp Time Used
</t>
        </r>
      </text>
    </comment>
    <comment ref="M17" authorId="1" shapeId="0" xr:uid="{E85FD532-C081-4FFE-AEB0-53772D93478B}">
      <text>
        <r>
          <rPr>
            <b/>
            <sz val="9"/>
            <color indexed="81"/>
            <rFont val="Tahoma"/>
            <family val="2"/>
          </rPr>
          <t xml:space="preserve">V: Vacation 
</t>
        </r>
        <r>
          <rPr>
            <sz val="9"/>
            <color indexed="81"/>
            <rFont val="Tahoma"/>
            <family val="2"/>
          </rPr>
          <t xml:space="preserve">
</t>
        </r>
      </text>
    </comment>
    <comment ref="N17" authorId="0" shapeId="0" xr:uid="{0F092F99-4513-4D66-8C83-37468990D51F}">
      <text>
        <r>
          <rPr>
            <b/>
            <sz val="9"/>
            <color indexed="81"/>
            <rFont val="Tahoma"/>
            <family val="2"/>
          </rPr>
          <t>S: Sick</t>
        </r>
      </text>
    </comment>
    <comment ref="O17" authorId="0" shapeId="0" xr:uid="{CDC8981B-87E7-4946-8538-AEE27F7D2AE3}">
      <text>
        <r>
          <rPr>
            <b/>
            <sz val="9"/>
            <color indexed="81"/>
            <rFont val="Tahoma"/>
            <family val="2"/>
          </rPr>
          <t>CI:</t>
        </r>
        <r>
          <rPr>
            <sz val="9"/>
            <color indexed="81"/>
            <rFont val="Tahoma"/>
            <family val="2"/>
          </rPr>
          <t xml:space="preserve"> Community Involvment
</t>
        </r>
      </text>
    </comment>
    <comment ref="P17" authorId="0" shapeId="0" xr:uid="{42999487-1169-43DA-A128-8E8E6E507D37}">
      <text>
        <r>
          <rPr>
            <b/>
            <sz val="9"/>
            <color indexed="81"/>
            <rFont val="Tahoma"/>
            <family val="2"/>
          </rPr>
          <t>BL: Bonus Leave</t>
        </r>
      </text>
    </comment>
    <comment ref="Q17" authorId="0" shapeId="0" xr:uid="{CBA73906-BF0C-495D-9E01-B1A40E403F78}">
      <text>
        <r>
          <rPr>
            <b/>
            <sz val="9"/>
            <color indexed="81"/>
            <rFont val="Tahoma"/>
            <family val="2"/>
          </rPr>
          <t>H: Holiday.
When the university is closed on a holiday, mark the hours here.</t>
        </r>
      </text>
    </comment>
    <comment ref="R17" authorId="1" shapeId="0" xr:uid="{A438583D-1194-43AA-8942-1C8639E3E84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21915F0D-4641-4E2E-8CBB-0E2A82F51FDD}">
      <text>
        <r>
          <rPr>
            <b/>
            <sz val="9"/>
            <color indexed="81"/>
            <rFont val="Tahoma"/>
            <family val="2"/>
          </rPr>
          <t>AM: Adverse Weather Makeup Hours
Indicate time worked that will be used to make up time taken off due to adverse weather.</t>
        </r>
      </text>
    </comment>
    <comment ref="V17" authorId="0" shapeId="0" xr:uid="{857523E9-72CA-44F1-8DCD-99C8302EA87A}">
      <text>
        <r>
          <rPr>
            <b/>
            <sz val="9"/>
            <color indexed="81"/>
            <rFont val="Tahoma"/>
            <family val="2"/>
          </rPr>
          <t>AP: Adverse Weather Time Not Worked</t>
        </r>
      </text>
    </comment>
    <comment ref="W17" authorId="0" shapeId="0" xr:uid="{9775067A-6D73-4AD3-B188-D444CB7FC530}">
      <text>
        <r>
          <rPr>
            <b/>
            <sz val="9"/>
            <color indexed="81"/>
            <rFont val="Tahoma"/>
            <family val="2"/>
          </rPr>
          <t>AWLW: Adverse Weather Leave Without Pay</t>
        </r>
      </text>
    </comment>
    <comment ref="D29" authorId="0" shapeId="0" xr:uid="{0BA9505C-A392-45CE-9EBD-B47D1775E3BE}">
      <text>
        <r>
          <rPr>
            <b/>
            <sz val="9"/>
            <color indexed="81"/>
            <rFont val="Tahoma"/>
            <family val="2"/>
          </rPr>
          <t>SP: Shift Pay</t>
        </r>
      </text>
    </comment>
    <comment ref="E29" authorId="0" shapeId="0" xr:uid="{77A2A3A8-16DC-4242-B5B2-A4270A2827F1}">
      <text>
        <r>
          <rPr>
            <b/>
            <sz val="9"/>
            <color indexed="81"/>
            <rFont val="Tahoma"/>
            <family val="2"/>
          </rPr>
          <t>HP: Holiday Premium Pay</t>
        </r>
      </text>
    </comment>
    <comment ref="F29" authorId="0" shapeId="0" xr:uid="{38334A4A-F5B8-43B7-AA91-D39D257EF749}">
      <text>
        <r>
          <rPr>
            <b/>
            <sz val="9"/>
            <color indexed="81"/>
            <rFont val="Tahoma"/>
            <family val="2"/>
          </rPr>
          <t>OC: On Call Hours</t>
        </r>
      </text>
    </comment>
    <comment ref="G29" authorId="0" shapeId="0" xr:uid="{FD3563B9-1FAE-4030-A943-325D9503FFAF}">
      <text>
        <r>
          <rPr>
            <b/>
            <sz val="9"/>
            <color indexed="81"/>
            <rFont val="Tahoma"/>
            <family val="2"/>
          </rPr>
          <t xml:space="preserve">CB1.5:Call Back at 1.5
CB1.0:Call Back at 1.0
</t>
        </r>
      </text>
    </comment>
    <comment ref="I29" authorId="0" shapeId="0" xr:uid="{418A2C49-38FE-444E-9D23-FF219BC4789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537881E5-4190-42FE-A468-BF132A891558}">
      <text>
        <r>
          <rPr>
            <b/>
            <sz val="9"/>
            <color indexed="81"/>
            <rFont val="Tahoma"/>
            <family val="2"/>
          </rPr>
          <t>O: Overtime Earned</t>
        </r>
      </text>
    </comment>
    <comment ref="K29" authorId="0" shapeId="0" xr:uid="{4F2EEDFB-8E82-4DCA-BF82-97EF4F6F11B9}">
      <text>
        <r>
          <rPr>
            <b/>
            <sz val="9"/>
            <color indexed="81"/>
            <rFont val="Tahoma"/>
            <family val="2"/>
          </rPr>
          <t>CU:Comp Time Used</t>
        </r>
      </text>
    </comment>
    <comment ref="L29" authorId="0" shapeId="0" xr:uid="{48896733-E938-4545-BDFA-04CF34427CE3}">
      <text>
        <r>
          <rPr>
            <b/>
            <sz val="9"/>
            <color indexed="81"/>
            <rFont val="Tahoma"/>
            <family val="2"/>
          </rPr>
          <t xml:space="preserve">C19 Mandatory Comp Time Used
</t>
        </r>
      </text>
    </comment>
    <comment ref="M29" authorId="1" shapeId="0" xr:uid="{D89D306A-18FA-4971-87AE-C8E860BCD61F}">
      <text>
        <r>
          <rPr>
            <b/>
            <sz val="9"/>
            <color indexed="81"/>
            <rFont val="Tahoma"/>
            <family val="2"/>
          </rPr>
          <t xml:space="preserve">V: Vacation 
</t>
        </r>
        <r>
          <rPr>
            <sz val="9"/>
            <color indexed="81"/>
            <rFont val="Tahoma"/>
            <family val="2"/>
          </rPr>
          <t xml:space="preserve">
</t>
        </r>
      </text>
    </comment>
    <comment ref="N29" authorId="0" shapeId="0" xr:uid="{BCE04E78-D17C-4C8C-A668-6758DA5C42E1}">
      <text>
        <r>
          <rPr>
            <b/>
            <sz val="9"/>
            <color indexed="81"/>
            <rFont val="Tahoma"/>
            <family val="2"/>
          </rPr>
          <t>S: Sick</t>
        </r>
      </text>
    </comment>
    <comment ref="O29" authorId="0" shapeId="0" xr:uid="{0A7176A8-2B5D-4602-A2CF-64AD35F00E94}">
      <text>
        <r>
          <rPr>
            <b/>
            <sz val="9"/>
            <color indexed="81"/>
            <rFont val="Tahoma"/>
            <family val="2"/>
          </rPr>
          <t>CI:</t>
        </r>
        <r>
          <rPr>
            <sz val="9"/>
            <color indexed="81"/>
            <rFont val="Tahoma"/>
            <family val="2"/>
          </rPr>
          <t xml:space="preserve"> Community Involvment
</t>
        </r>
      </text>
    </comment>
    <comment ref="P29" authorId="0" shapeId="0" xr:uid="{982A7223-2466-4AD9-B97B-4506A68F84F8}">
      <text>
        <r>
          <rPr>
            <b/>
            <sz val="9"/>
            <color indexed="81"/>
            <rFont val="Tahoma"/>
            <family val="2"/>
          </rPr>
          <t>BL: Bonus Leave</t>
        </r>
      </text>
    </comment>
    <comment ref="Q29" authorId="0" shapeId="0" xr:uid="{CA5E120B-4CD9-4310-B04F-DF88268AEE58}">
      <text>
        <r>
          <rPr>
            <b/>
            <sz val="9"/>
            <color indexed="81"/>
            <rFont val="Tahoma"/>
            <family val="2"/>
          </rPr>
          <t>H: Holiday.
When the university is closed on a holiday, mark the hours here.</t>
        </r>
      </text>
    </comment>
    <comment ref="R29" authorId="1" shapeId="0" xr:uid="{BF8453E9-BC51-4173-AF38-7A141A349CA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4A47EB36-D1AF-4A0C-B511-96179826F5C4}">
      <text>
        <r>
          <rPr>
            <b/>
            <sz val="9"/>
            <color indexed="81"/>
            <rFont val="Tahoma"/>
            <family val="2"/>
          </rPr>
          <t>AM: Adverse Weather Makeup Hours
Indicate time worked that will be used to make up time taken off due to adverse weather.</t>
        </r>
      </text>
    </comment>
    <comment ref="V29" authorId="0" shapeId="0" xr:uid="{069FD6E0-340D-4EAA-A39A-38EE9BD82E97}">
      <text>
        <r>
          <rPr>
            <b/>
            <sz val="9"/>
            <color indexed="81"/>
            <rFont val="Tahoma"/>
            <family val="2"/>
          </rPr>
          <t>AP: Adverse Weather Time Not Worked</t>
        </r>
      </text>
    </comment>
    <comment ref="W29" authorId="0" shapeId="0" xr:uid="{8AC0F9E1-0B98-45D1-A4DD-76599730316A}">
      <text>
        <r>
          <rPr>
            <b/>
            <sz val="9"/>
            <color indexed="81"/>
            <rFont val="Tahoma"/>
            <family val="2"/>
          </rPr>
          <t>AWLW: Adverse Weather Leave Without Pay</t>
        </r>
      </text>
    </comment>
    <comment ref="D41" authorId="0" shapeId="0" xr:uid="{4B482533-2699-4C00-B4BE-987A238A0F7B}">
      <text>
        <r>
          <rPr>
            <b/>
            <sz val="9"/>
            <color indexed="81"/>
            <rFont val="Tahoma"/>
            <family val="2"/>
          </rPr>
          <t>SP: Shift Pay</t>
        </r>
      </text>
    </comment>
    <comment ref="E41" authorId="0" shapeId="0" xr:uid="{FF6A0C15-9D4E-4EB2-A0E2-58A9F264E289}">
      <text>
        <r>
          <rPr>
            <b/>
            <sz val="9"/>
            <color indexed="81"/>
            <rFont val="Tahoma"/>
            <family val="2"/>
          </rPr>
          <t>HP: Holiday Premium Pay</t>
        </r>
      </text>
    </comment>
    <comment ref="F41" authorId="0" shapeId="0" xr:uid="{B8B1E522-1848-4D27-9A07-FF64F8E55B29}">
      <text>
        <r>
          <rPr>
            <b/>
            <sz val="9"/>
            <color indexed="81"/>
            <rFont val="Tahoma"/>
            <family val="2"/>
          </rPr>
          <t>OC: On Call Hours</t>
        </r>
      </text>
    </comment>
    <comment ref="G41" authorId="0" shapeId="0" xr:uid="{256A154F-0AE8-48CD-833B-46BF3F9DBF3F}">
      <text>
        <r>
          <rPr>
            <b/>
            <sz val="9"/>
            <color indexed="81"/>
            <rFont val="Tahoma"/>
            <family val="2"/>
          </rPr>
          <t xml:space="preserve">CB1.5:Call Back at 1.5
CB1.0:Call Back at 1.0
</t>
        </r>
      </text>
    </comment>
    <comment ref="I41" authorId="0" shapeId="0" xr:uid="{BD2B031C-85C3-4ECF-8922-922ED29E806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17D875B3-F7D2-438A-BC48-2A25424FFFDC}">
      <text>
        <r>
          <rPr>
            <b/>
            <sz val="9"/>
            <color indexed="81"/>
            <rFont val="Tahoma"/>
            <family val="2"/>
          </rPr>
          <t>O: Overtime Earned</t>
        </r>
      </text>
    </comment>
    <comment ref="K41" authorId="0" shapeId="0" xr:uid="{35469B4C-0BD3-4E6E-917C-AF4AA15AF8E3}">
      <text>
        <r>
          <rPr>
            <b/>
            <sz val="9"/>
            <color indexed="81"/>
            <rFont val="Tahoma"/>
            <family val="2"/>
          </rPr>
          <t>CU:Comp Time Used</t>
        </r>
      </text>
    </comment>
    <comment ref="L41" authorId="0" shapeId="0" xr:uid="{655BE368-4E06-4327-8813-9502F4C460F5}">
      <text>
        <r>
          <rPr>
            <b/>
            <sz val="9"/>
            <color indexed="81"/>
            <rFont val="Tahoma"/>
            <family val="2"/>
          </rPr>
          <t xml:space="preserve">C19 Mandatory Comp Time Used
</t>
        </r>
      </text>
    </comment>
    <comment ref="M41" authorId="1" shapeId="0" xr:uid="{CD0EB184-3ED5-4CC1-9A64-96BCEECBD87E}">
      <text>
        <r>
          <rPr>
            <b/>
            <sz val="9"/>
            <color indexed="81"/>
            <rFont val="Tahoma"/>
            <family val="2"/>
          </rPr>
          <t xml:space="preserve">V: Vacation 
</t>
        </r>
        <r>
          <rPr>
            <sz val="9"/>
            <color indexed="81"/>
            <rFont val="Tahoma"/>
            <family val="2"/>
          </rPr>
          <t xml:space="preserve">
</t>
        </r>
      </text>
    </comment>
    <comment ref="N41" authorId="0" shapeId="0" xr:uid="{11C0B928-561C-429F-99A5-231930003D19}">
      <text>
        <r>
          <rPr>
            <b/>
            <sz val="9"/>
            <color indexed="81"/>
            <rFont val="Tahoma"/>
            <family val="2"/>
          </rPr>
          <t>S: Sick</t>
        </r>
      </text>
    </comment>
    <comment ref="O41" authorId="0" shapeId="0" xr:uid="{3C1DC608-193F-4A12-979A-D6752F881EB7}">
      <text>
        <r>
          <rPr>
            <b/>
            <sz val="9"/>
            <color indexed="81"/>
            <rFont val="Tahoma"/>
            <family val="2"/>
          </rPr>
          <t>CI:</t>
        </r>
        <r>
          <rPr>
            <sz val="9"/>
            <color indexed="81"/>
            <rFont val="Tahoma"/>
            <family val="2"/>
          </rPr>
          <t xml:space="preserve"> Community Involvment
</t>
        </r>
      </text>
    </comment>
    <comment ref="P41" authorId="0" shapeId="0" xr:uid="{6AE2F384-769C-46F3-9100-6DF6CC7FE221}">
      <text>
        <r>
          <rPr>
            <b/>
            <sz val="9"/>
            <color indexed="81"/>
            <rFont val="Tahoma"/>
            <family val="2"/>
          </rPr>
          <t>BL: Bonus Leave</t>
        </r>
      </text>
    </comment>
    <comment ref="Q41" authorId="0" shapeId="0" xr:uid="{A7C8CB8C-0B2D-42D2-B44D-A196A2BF219E}">
      <text>
        <r>
          <rPr>
            <b/>
            <sz val="9"/>
            <color indexed="81"/>
            <rFont val="Tahoma"/>
            <family val="2"/>
          </rPr>
          <t>H: Holiday.
When the university is closed on a holiday, mark the hours here.</t>
        </r>
      </text>
    </comment>
    <comment ref="R41" authorId="1" shapeId="0" xr:uid="{4FCAD173-5D99-4087-A8C0-2951F35EFC89}">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6C2B5E05-5558-40B0-989B-185189036286}">
      <text>
        <r>
          <rPr>
            <b/>
            <sz val="9"/>
            <color indexed="81"/>
            <rFont val="Tahoma"/>
            <family val="2"/>
          </rPr>
          <t>AM: Adverse Weather Makeup Hours
Indicate time worked that will be used to make up time taken off due to adverse weather.</t>
        </r>
      </text>
    </comment>
    <comment ref="V41" authorId="0" shapeId="0" xr:uid="{A8CDF6E8-A0CD-4511-8D99-5C7A77709C76}">
      <text>
        <r>
          <rPr>
            <b/>
            <sz val="9"/>
            <color indexed="81"/>
            <rFont val="Tahoma"/>
            <family val="2"/>
          </rPr>
          <t>AP: Adverse Weather Time Not Worked</t>
        </r>
      </text>
    </comment>
    <comment ref="W41" authorId="0" shapeId="0" xr:uid="{9D5F10C1-0064-4248-91D0-7D03985CFE52}">
      <text>
        <r>
          <rPr>
            <b/>
            <sz val="9"/>
            <color indexed="81"/>
            <rFont val="Tahoma"/>
            <family val="2"/>
          </rPr>
          <t>AWLW: Adverse Weather Leave Without Pay</t>
        </r>
      </text>
    </comment>
    <comment ref="D53" authorId="0" shapeId="0" xr:uid="{72BD320C-4C79-47B3-B4D5-B9FEBCAEF88E}">
      <text>
        <r>
          <rPr>
            <b/>
            <sz val="9"/>
            <color indexed="81"/>
            <rFont val="Tahoma"/>
            <family val="2"/>
          </rPr>
          <t>SP: Shift Pay</t>
        </r>
      </text>
    </comment>
    <comment ref="E53" authorId="0" shapeId="0" xr:uid="{93D6273D-2950-44ED-AF60-18BCE44A0A2A}">
      <text>
        <r>
          <rPr>
            <b/>
            <sz val="9"/>
            <color indexed="81"/>
            <rFont val="Tahoma"/>
            <family val="2"/>
          </rPr>
          <t>HP: Holiday Premium Pay</t>
        </r>
      </text>
    </comment>
    <comment ref="F53" authorId="0" shapeId="0" xr:uid="{D274668C-8435-472F-B6F9-13721F3075BB}">
      <text>
        <r>
          <rPr>
            <b/>
            <sz val="9"/>
            <color indexed="81"/>
            <rFont val="Tahoma"/>
            <family val="2"/>
          </rPr>
          <t>OC: On Call Hours</t>
        </r>
      </text>
    </comment>
    <comment ref="G53" authorId="0" shapeId="0" xr:uid="{A27D5E45-34E6-4B35-9EE3-88D12A727F41}">
      <text>
        <r>
          <rPr>
            <b/>
            <sz val="9"/>
            <color indexed="81"/>
            <rFont val="Tahoma"/>
            <family val="2"/>
          </rPr>
          <t xml:space="preserve">CB1.5:Call Back at 1.5
CB1.0:Call Back at 1.0
</t>
        </r>
      </text>
    </comment>
    <comment ref="I53" authorId="0" shapeId="0" xr:uid="{32CB7EDD-688E-49BC-9FD5-17F0D8D5F77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B2A1D3A4-C6AC-4CBB-A649-E357C1D5F7D7}">
      <text>
        <r>
          <rPr>
            <b/>
            <sz val="9"/>
            <color indexed="81"/>
            <rFont val="Tahoma"/>
            <family val="2"/>
          </rPr>
          <t>O: Overtime Earned</t>
        </r>
      </text>
    </comment>
    <comment ref="K53" authorId="0" shapeId="0" xr:uid="{B5E3844F-4DC5-4D42-B17F-FF11D68C98E8}">
      <text>
        <r>
          <rPr>
            <b/>
            <sz val="9"/>
            <color indexed="81"/>
            <rFont val="Tahoma"/>
            <family val="2"/>
          </rPr>
          <t>CU:Comp Time Used</t>
        </r>
      </text>
    </comment>
    <comment ref="L53" authorId="0" shapeId="0" xr:uid="{8E884397-32EB-406B-9626-E3C78973E2B7}">
      <text>
        <r>
          <rPr>
            <b/>
            <sz val="9"/>
            <color indexed="81"/>
            <rFont val="Tahoma"/>
            <family val="2"/>
          </rPr>
          <t xml:space="preserve">C19 Mandatory Comp Time Used
</t>
        </r>
      </text>
    </comment>
    <comment ref="M53" authorId="1" shapeId="0" xr:uid="{EE6CC019-6BF0-412E-A2AF-1C97C3B725ED}">
      <text>
        <r>
          <rPr>
            <b/>
            <sz val="9"/>
            <color indexed="81"/>
            <rFont val="Tahoma"/>
            <family val="2"/>
          </rPr>
          <t xml:space="preserve">V: Vacation 
</t>
        </r>
        <r>
          <rPr>
            <sz val="9"/>
            <color indexed="81"/>
            <rFont val="Tahoma"/>
            <family val="2"/>
          </rPr>
          <t xml:space="preserve">
</t>
        </r>
      </text>
    </comment>
    <comment ref="N53" authorId="0" shapeId="0" xr:uid="{6C19AFF2-01C4-4332-BB5B-6915320CE973}">
      <text>
        <r>
          <rPr>
            <b/>
            <sz val="9"/>
            <color indexed="81"/>
            <rFont val="Tahoma"/>
            <family val="2"/>
          </rPr>
          <t>S: Sick</t>
        </r>
      </text>
    </comment>
    <comment ref="O53" authorId="0" shapeId="0" xr:uid="{60BAF685-7741-488F-A70A-3B719EC7CA7E}">
      <text>
        <r>
          <rPr>
            <b/>
            <sz val="9"/>
            <color indexed="81"/>
            <rFont val="Tahoma"/>
            <family val="2"/>
          </rPr>
          <t>CI:</t>
        </r>
        <r>
          <rPr>
            <sz val="9"/>
            <color indexed="81"/>
            <rFont val="Tahoma"/>
            <family val="2"/>
          </rPr>
          <t xml:space="preserve"> Community Involvment
</t>
        </r>
      </text>
    </comment>
    <comment ref="P53" authorId="0" shapeId="0" xr:uid="{9DCF936A-0C6B-4FE3-9FF0-853F2D5C5CB5}">
      <text>
        <r>
          <rPr>
            <b/>
            <sz val="9"/>
            <color indexed="81"/>
            <rFont val="Tahoma"/>
            <family val="2"/>
          </rPr>
          <t>BL: Bonus Leave</t>
        </r>
      </text>
    </comment>
    <comment ref="Q53" authorId="0" shapeId="0" xr:uid="{10EB4752-8701-4C82-82F3-86D4924D5371}">
      <text>
        <r>
          <rPr>
            <b/>
            <sz val="9"/>
            <color indexed="81"/>
            <rFont val="Tahoma"/>
            <family val="2"/>
          </rPr>
          <t>H: Holiday.
When the university is closed on a holiday, mark the hours here.</t>
        </r>
      </text>
    </comment>
    <comment ref="R53" authorId="1" shapeId="0" xr:uid="{BA2C3A77-69E0-488F-B620-1885D9940424}">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105F5108-0C34-46E5-A84F-FFC3244984F2}">
      <text>
        <r>
          <rPr>
            <b/>
            <sz val="9"/>
            <color indexed="81"/>
            <rFont val="Tahoma"/>
            <family val="2"/>
          </rPr>
          <t>AM: Adverse Weather Makeup Hours
Indicate time worked that will be used to make up time taken off due to adverse weather.</t>
        </r>
      </text>
    </comment>
    <comment ref="V53" authorId="0" shapeId="0" xr:uid="{A26F31EB-7FA7-4F29-ACF6-DD35BE81B5FC}">
      <text>
        <r>
          <rPr>
            <b/>
            <sz val="9"/>
            <color indexed="81"/>
            <rFont val="Tahoma"/>
            <family val="2"/>
          </rPr>
          <t>AP: Adverse Weather Time Not Worked</t>
        </r>
      </text>
    </comment>
    <comment ref="W53" authorId="0" shapeId="0" xr:uid="{3116D436-77D2-42A6-849F-9423BB83ADCF}">
      <text>
        <r>
          <rPr>
            <b/>
            <sz val="9"/>
            <color indexed="81"/>
            <rFont val="Tahoma"/>
            <family val="2"/>
          </rPr>
          <t>AWLW: Adverse Weather Leave Without Pay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2589AB2E-5B92-41C8-AF7E-EDFC8D32AA24}">
      <text>
        <r>
          <rPr>
            <b/>
            <sz val="9"/>
            <color indexed="81"/>
            <rFont val="Tahoma"/>
            <family val="2"/>
          </rPr>
          <t>SP: Shift Pay</t>
        </r>
      </text>
    </comment>
    <comment ref="E5" authorId="0" shapeId="0" xr:uid="{511B4992-76B5-4EB7-95E3-3E468FAAB368}">
      <text>
        <r>
          <rPr>
            <b/>
            <sz val="9"/>
            <color indexed="81"/>
            <rFont val="Tahoma"/>
            <family val="2"/>
          </rPr>
          <t>HP: Holiday Premium Pay</t>
        </r>
      </text>
    </comment>
    <comment ref="F5" authorId="0" shapeId="0" xr:uid="{A8A68844-13C8-40F2-8B86-970ED3937FAC}">
      <text>
        <r>
          <rPr>
            <b/>
            <sz val="9"/>
            <color indexed="81"/>
            <rFont val="Tahoma"/>
            <family val="2"/>
          </rPr>
          <t>OC: On Call Hours</t>
        </r>
      </text>
    </comment>
    <comment ref="G5" authorId="0" shapeId="0" xr:uid="{7C9FD034-4D8A-4332-980B-BD4848B0C6FA}">
      <text>
        <r>
          <rPr>
            <b/>
            <sz val="9"/>
            <color indexed="81"/>
            <rFont val="Tahoma"/>
            <family val="2"/>
          </rPr>
          <t xml:space="preserve">CB1.5:Call Back at 1.5
CB1.0:Call Back at 1.0
</t>
        </r>
      </text>
    </comment>
    <comment ref="I5" authorId="0" shapeId="0" xr:uid="{4BBC34AF-22A3-487F-93B2-4A377E1AF2D4}">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774C877C-6CEC-4FB5-856F-C75C29382C62}">
      <text>
        <r>
          <rPr>
            <b/>
            <sz val="9"/>
            <color indexed="81"/>
            <rFont val="Tahoma"/>
            <family val="2"/>
          </rPr>
          <t>O: Overtime Earned</t>
        </r>
      </text>
    </comment>
    <comment ref="K5" authorId="0" shapeId="0" xr:uid="{D213ACE5-9AF0-43D8-8E3E-51DA4940B5BE}">
      <text>
        <r>
          <rPr>
            <b/>
            <sz val="9"/>
            <color indexed="81"/>
            <rFont val="Tahoma"/>
            <family val="2"/>
          </rPr>
          <t>CU:Comp Time Used</t>
        </r>
      </text>
    </comment>
    <comment ref="L5" authorId="0" shapeId="0" xr:uid="{E4067014-D2A9-4CAE-A2C2-29F6D9283B29}">
      <text>
        <r>
          <rPr>
            <b/>
            <sz val="9"/>
            <color indexed="81"/>
            <rFont val="Tahoma"/>
            <family val="2"/>
          </rPr>
          <t xml:space="preserve">C19 Mandatory Comp Time Used
</t>
        </r>
      </text>
    </comment>
    <comment ref="M5" authorId="1" shapeId="0" xr:uid="{CF9159B0-822C-4490-90CD-DAEE95108844}">
      <text>
        <r>
          <rPr>
            <b/>
            <sz val="9"/>
            <color indexed="81"/>
            <rFont val="Tahoma"/>
            <family val="2"/>
          </rPr>
          <t xml:space="preserve">V: Vacation 
</t>
        </r>
        <r>
          <rPr>
            <sz val="9"/>
            <color indexed="81"/>
            <rFont val="Tahoma"/>
            <family val="2"/>
          </rPr>
          <t xml:space="preserve">
</t>
        </r>
      </text>
    </comment>
    <comment ref="N5" authorId="0" shapeId="0" xr:uid="{798DDA2C-7371-4821-853D-3C79ED9A213C}">
      <text>
        <r>
          <rPr>
            <b/>
            <sz val="9"/>
            <color indexed="81"/>
            <rFont val="Tahoma"/>
            <family val="2"/>
          </rPr>
          <t>S: Sick</t>
        </r>
      </text>
    </comment>
    <comment ref="O5" authorId="0" shapeId="0" xr:uid="{8D15365E-CE06-4B80-AB8A-41082B8AC9D3}">
      <text>
        <r>
          <rPr>
            <b/>
            <sz val="9"/>
            <color indexed="81"/>
            <rFont val="Tahoma"/>
            <family val="2"/>
          </rPr>
          <t>CI:</t>
        </r>
        <r>
          <rPr>
            <sz val="9"/>
            <color indexed="81"/>
            <rFont val="Tahoma"/>
            <family val="2"/>
          </rPr>
          <t xml:space="preserve"> Community Involvment
</t>
        </r>
      </text>
    </comment>
    <comment ref="P5" authorId="0" shapeId="0" xr:uid="{03D4BB48-FF76-41BB-BEAE-48B631C7ED45}">
      <text>
        <r>
          <rPr>
            <b/>
            <sz val="9"/>
            <color indexed="81"/>
            <rFont val="Tahoma"/>
            <family val="2"/>
          </rPr>
          <t>BL: Bonus Leave</t>
        </r>
      </text>
    </comment>
    <comment ref="Q5" authorId="0" shapeId="0" xr:uid="{C22B5E88-D915-4589-A14B-A9B470D42ABC}">
      <text>
        <r>
          <rPr>
            <b/>
            <sz val="9"/>
            <color indexed="81"/>
            <rFont val="Tahoma"/>
            <family val="2"/>
          </rPr>
          <t>H: Holiday.
When the university is closed on a holiday, mark the hours here.</t>
        </r>
      </text>
    </comment>
    <comment ref="R5" authorId="1" shapeId="0" xr:uid="{62A52360-39B5-42C6-8664-2FA4BCAADAE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4FE7D2D9-98A2-4787-BF77-51B420A90E56}">
      <text>
        <r>
          <rPr>
            <b/>
            <sz val="9"/>
            <color indexed="81"/>
            <rFont val="Tahoma"/>
            <family val="2"/>
          </rPr>
          <t>AM: Adverse Weather Makeup Hours
Indicate time worked that will be used to make up time taken off due to adverse weather.</t>
        </r>
      </text>
    </comment>
    <comment ref="V5" authorId="0" shapeId="0" xr:uid="{67162F76-DBB5-48E7-A195-50DBCC0FA6ED}">
      <text>
        <r>
          <rPr>
            <b/>
            <sz val="9"/>
            <color indexed="81"/>
            <rFont val="Tahoma"/>
            <family val="2"/>
          </rPr>
          <t>AP: Adverse Weather Time Not Worked</t>
        </r>
      </text>
    </comment>
    <comment ref="W5" authorId="0" shapeId="0" xr:uid="{9EBC166E-716D-455A-A054-F6156F2EA320}">
      <text>
        <r>
          <rPr>
            <b/>
            <sz val="9"/>
            <color indexed="81"/>
            <rFont val="Tahoma"/>
            <family val="2"/>
          </rPr>
          <t>AWLW: Adverse Weather Leave Without Pay</t>
        </r>
      </text>
    </comment>
    <comment ref="D17" authorId="0" shapeId="0" xr:uid="{2AC9EF86-F1E5-4A32-BAF6-E2C20BF21CFE}">
      <text>
        <r>
          <rPr>
            <b/>
            <sz val="9"/>
            <color indexed="81"/>
            <rFont val="Tahoma"/>
            <family val="2"/>
          </rPr>
          <t>SP: Shift Pay</t>
        </r>
      </text>
    </comment>
    <comment ref="E17" authorId="0" shapeId="0" xr:uid="{0EAFF1D8-FA87-4817-BFC5-7AB90CDCA276}">
      <text>
        <r>
          <rPr>
            <b/>
            <sz val="9"/>
            <color indexed="81"/>
            <rFont val="Tahoma"/>
            <family val="2"/>
          </rPr>
          <t>HP: Holiday Premium Pay</t>
        </r>
      </text>
    </comment>
    <comment ref="F17" authorId="0" shapeId="0" xr:uid="{1553E034-741D-4FF2-83C7-FA8093E51D8A}">
      <text>
        <r>
          <rPr>
            <b/>
            <sz val="9"/>
            <color indexed="81"/>
            <rFont val="Tahoma"/>
            <family val="2"/>
          </rPr>
          <t>OC: On Call Hours</t>
        </r>
      </text>
    </comment>
    <comment ref="G17" authorId="0" shapeId="0" xr:uid="{956BFDBD-00C5-431E-8BCA-66128E56139F}">
      <text>
        <r>
          <rPr>
            <b/>
            <sz val="9"/>
            <color indexed="81"/>
            <rFont val="Tahoma"/>
            <family val="2"/>
          </rPr>
          <t xml:space="preserve">CB1.5:Call Back at 1.5
CB1.0:Call Back at 1.0
</t>
        </r>
      </text>
    </comment>
    <comment ref="I17" authorId="0" shapeId="0" xr:uid="{AD92EE10-8F9F-46F9-8704-A4B6D4D3381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962D68F0-CF08-4055-B147-C0AFCFC0A328}">
      <text>
        <r>
          <rPr>
            <b/>
            <sz val="9"/>
            <color indexed="81"/>
            <rFont val="Tahoma"/>
            <family val="2"/>
          </rPr>
          <t>O: Overtime Earned</t>
        </r>
      </text>
    </comment>
    <comment ref="K17" authorId="0" shapeId="0" xr:uid="{19097C3C-E59A-4AC9-84D4-CC1DE9D76D79}">
      <text>
        <r>
          <rPr>
            <b/>
            <sz val="9"/>
            <color indexed="81"/>
            <rFont val="Tahoma"/>
            <family val="2"/>
          </rPr>
          <t>CU:Comp Time Used</t>
        </r>
      </text>
    </comment>
    <comment ref="L17" authorId="0" shapeId="0" xr:uid="{25F2329A-1BB6-4A39-94BA-92363B5C9745}">
      <text>
        <r>
          <rPr>
            <b/>
            <sz val="9"/>
            <color indexed="81"/>
            <rFont val="Tahoma"/>
            <family val="2"/>
          </rPr>
          <t xml:space="preserve">C19 Mandatory Comp Time Used
</t>
        </r>
      </text>
    </comment>
    <comment ref="M17" authorId="1" shapeId="0" xr:uid="{D3B66588-ECCB-4F72-967B-4538F22AB629}">
      <text>
        <r>
          <rPr>
            <b/>
            <sz val="9"/>
            <color indexed="81"/>
            <rFont val="Tahoma"/>
            <family val="2"/>
          </rPr>
          <t xml:space="preserve">V: Vacation 
</t>
        </r>
        <r>
          <rPr>
            <sz val="9"/>
            <color indexed="81"/>
            <rFont val="Tahoma"/>
            <family val="2"/>
          </rPr>
          <t xml:space="preserve">
</t>
        </r>
      </text>
    </comment>
    <comment ref="N17" authorId="0" shapeId="0" xr:uid="{EADAF5AA-759A-4DCF-94FB-5B83C133C667}">
      <text>
        <r>
          <rPr>
            <b/>
            <sz val="9"/>
            <color indexed="81"/>
            <rFont val="Tahoma"/>
            <family val="2"/>
          </rPr>
          <t>S: Sick</t>
        </r>
      </text>
    </comment>
    <comment ref="O17" authorId="0" shapeId="0" xr:uid="{556B87B2-BCA3-4A50-9E54-E424779F47FB}">
      <text>
        <r>
          <rPr>
            <b/>
            <sz val="9"/>
            <color indexed="81"/>
            <rFont val="Tahoma"/>
            <family val="2"/>
          </rPr>
          <t>CI:</t>
        </r>
        <r>
          <rPr>
            <sz val="9"/>
            <color indexed="81"/>
            <rFont val="Tahoma"/>
            <family val="2"/>
          </rPr>
          <t xml:space="preserve"> Community Involvment
</t>
        </r>
      </text>
    </comment>
    <comment ref="P17" authorId="0" shapeId="0" xr:uid="{872B299A-E28B-42EF-8D44-4369D17D700D}">
      <text>
        <r>
          <rPr>
            <b/>
            <sz val="9"/>
            <color indexed="81"/>
            <rFont val="Tahoma"/>
            <family val="2"/>
          </rPr>
          <t>BL: Bonus Leave</t>
        </r>
      </text>
    </comment>
    <comment ref="Q17" authorId="0" shapeId="0" xr:uid="{2026FBCD-ABC6-401B-8F16-928C1E571DD9}">
      <text>
        <r>
          <rPr>
            <b/>
            <sz val="9"/>
            <color indexed="81"/>
            <rFont val="Tahoma"/>
            <family val="2"/>
          </rPr>
          <t>H: Holiday.
When the university is closed on a holiday, mark the hours here.</t>
        </r>
      </text>
    </comment>
    <comment ref="R17" authorId="1" shapeId="0" xr:uid="{81698F1C-BE94-4C33-BB73-7EAB9AF66012}">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A4517938-07DB-4848-9E44-8E57D1829EF1}">
      <text>
        <r>
          <rPr>
            <b/>
            <sz val="9"/>
            <color indexed="81"/>
            <rFont val="Tahoma"/>
            <family val="2"/>
          </rPr>
          <t>AM: Adverse Weather Makeup Hours
Indicate time worked that will be used to make up time taken off due to adverse weather.</t>
        </r>
      </text>
    </comment>
    <comment ref="V17" authorId="0" shapeId="0" xr:uid="{DDE6AFE3-574C-453E-AB28-DFEDB55435DA}">
      <text>
        <r>
          <rPr>
            <b/>
            <sz val="9"/>
            <color indexed="81"/>
            <rFont val="Tahoma"/>
            <family val="2"/>
          </rPr>
          <t>AP: Adverse Weather Time Not Worked</t>
        </r>
      </text>
    </comment>
    <comment ref="W17" authorId="0" shapeId="0" xr:uid="{18AC1A17-7119-4CC9-953C-60541922CDC1}">
      <text>
        <r>
          <rPr>
            <b/>
            <sz val="9"/>
            <color indexed="81"/>
            <rFont val="Tahoma"/>
            <family val="2"/>
          </rPr>
          <t>AWLW: Adverse Weather Leave Without Pay</t>
        </r>
      </text>
    </comment>
    <comment ref="D29" authorId="0" shapeId="0" xr:uid="{9F82FB6A-FA87-4BCE-8F8D-A99BD3621C66}">
      <text>
        <r>
          <rPr>
            <b/>
            <sz val="9"/>
            <color indexed="81"/>
            <rFont val="Tahoma"/>
            <family val="2"/>
          </rPr>
          <t>SP: Shift Pay</t>
        </r>
      </text>
    </comment>
    <comment ref="E29" authorId="0" shapeId="0" xr:uid="{FC657856-92B5-441D-9BA2-901E23452A56}">
      <text>
        <r>
          <rPr>
            <b/>
            <sz val="9"/>
            <color indexed="81"/>
            <rFont val="Tahoma"/>
            <family val="2"/>
          </rPr>
          <t>HP: Holiday Premium Pay</t>
        </r>
      </text>
    </comment>
    <comment ref="F29" authorId="0" shapeId="0" xr:uid="{C3315931-AC12-45FD-80D0-421FF7BD995C}">
      <text>
        <r>
          <rPr>
            <b/>
            <sz val="9"/>
            <color indexed="81"/>
            <rFont val="Tahoma"/>
            <family val="2"/>
          </rPr>
          <t>OC: On Call Hours</t>
        </r>
      </text>
    </comment>
    <comment ref="G29" authorId="0" shapeId="0" xr:uid="{51A313D1-9ACF-4D2C-9A4E-DDCD13D10A08}">
      <text>
        <r>
          <rPr>
            <b/>
            <sz val="9"/>
            <color indexed="81"/>
            <rFont val="Tahoma"/>
            <family val="2"/>
          </rPr>
          <t xml:space="preserve">CB1.5:Call Back at 1.5
CB1.0:Call Back at 1.0
</t>
        </r>
      </text>
    </comment>
    <comment ref="I29" authorId="0" shapeId="0" xr:uid="{FE901AE3-40D1-4C99-A0B3-0B0911DB7C1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8EB04B13-ED36-4646-86E4-5BC2D4DECAC6}">
      <text>
        <r>
          <rPr>
            <b/>
            <sz val="9"/>
            <color indexed="81"/>
            <rFont val="Tahoma"/>
            <family val="2"/>
          </rPr>
          <t>O: Overtime Earned</t>
        </r>
      </text>
    </comment>
    <comment ref="K29" authorId="0" shapeId="0" xr:uid="{B2701188-EAC0-48EF-AC6F-BAD58F453BBA}">
      <text>
        <r>
          <rPr>
            <b/>
            <sz val="9"/>
            <color indexed="81"/>
            <rFont val="Tahoma"/>
            <family val="2"/>
          </rPr>
          <t>CU:Comp Time Used</t>
        </r>
      </text>
    </comment>
    <comment ref="L29" authorId="0" shapeId="0" xr:uid="{70634F9E-3D28-49ED-A3E4-95BD82BF0A6A}">
      <text>
        <r>
          <rPr>
            <b/>
            <sz val="9"/>
            <color indexed="81"/>
            <rFont val="Tahoma"/>
            <family val="2"/>
          </rPr>
          <t xml:space="preserve">C19 Mandatory Comp Time Used
</t>
        </r>
      </text>
    </comment>
    <comment ref="M29" authorId="1" shapeId="0" xr:uid="{8A1DF4D3-5708-4843-94AE-12E887C3DEC2}">
      <text>
        <r>
          <rPr>
            <b/>
            <sz val="9"/>
            <color indexed="81"/>
            <rFont val="Tahoma"/>
            <family val="2"/>
          </rPr>
          <t xml:space="preserve">V: Vacation 
</t>
        </r>
        <r>
          <rPr>
            <sz val="9"/>
            <color indexed="81"/>
            <rFont val="Tahoma"/>
            <family val="2"/>
          </rPr>
          <t xml:space="preserve">
</t>
        </r>
      </text>
    </comment>
    <comment ref="N29" authorId="0" shapeId="0" xr:uid="{30B17A78-55ED-44F2-8850-30073033921B}">
      <text>
        <r>
          <rPr>
            <b/>
            <sz val="9"/>
            <color indexed="81"/>
            <rFont val="Tahoma"/>
            <family val="2"/>
          </rPr>
          <t>S: Sick</t>
        </r>
      </text>
    </comment>
    <comment ref="O29" authorId="0" shapeId="0" xr:uid="{700E9098-9908-4164-B84C-7890C66E4420}">
      <text>
        <r>
          <rPr>
            <b/>
            <sz val="9"/>
            <color indexed="81"/>
            <rFont val="Tahoma"/>
            <family val="2"/>
          </rPr>
          <t>CI:</t>
        </r>
        <r>
          <rPr>
            <sz val="9"/>
            <color indexed="81"/>
            <rFont val="Tahoma"/>
            <family val="2"/>
          </rPr>
          <t xml:space="preserve"> Community Involvment
</t>
        </r>
      </text>
    </comment>
    <comment ref="P29" authorId="0" shapeId="0" xr:uid="{6115A6D5-FBE7-486E-AF9C-FDDD85775ABC}">
      <text>
        <r>
          <rPr>
            <b/>
            <sz val="9"/>
            <color indexed="81"/>
            <rFont val="Tahoma"/>
            <family val="2"/>
          </rPr>
          <t>BL: Bonus Leave</t>
        </r>
      </text>
    </comment>
    <comment ref="Q29" authorId="0" shapeId="0" xr:uid="{9DB11325-4509-4A41-8866-FC9954FF66D1}">
      <text>
        <r>
          <rPr>
            <b/>
            <sz val="9"/>
            <color indexed="81"/>
            <rFont val="Tahoma"/>
            <family val="2"/>
          </rPr>
          <t>H: Holiday.
When the university is closed on a holiday, mark the hours here.</t>
        </r>
      </text>
    </comment>
    <comment ref="R29" authorId="1" shapeId="0" xr:uid="{3509696B-FBB1-4F15-BA1E-CCEAA8F7CE0C}">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FA68153A-7FE5-4A57-A8BC-9F84E9B18598}">
      <text>
        <r>
          <rPr>
            <b/>
            <sz val="9"/>
            <color indexed="81"/>
            <rFont val="Tahoma"/>
            <family val="2"/>
          </rPr>
          <t>AM: Adverse Weather Makeup Hours
Indicate time worked that will be used to make up time taken off due to adverse weather.</t>
        </r>
      </text>
    </comment>
    <comment ref="V29" authorId="0" shapeId="0" xr:uid="{9A85F95B-56A1-4C40-88A2-98612EE6710E}">
      <text>
        <r>
          <rPr>
            <b/>
            <sz val="9"/>
            <color indexed="81"/>
            <rFont val="Tahoma"/>
            <family val="2"/>
          </rPr>
          <t>AP: Adverse Weather Time Not Worked</t>
        </r>
      </text>
    </comment>
    <comment ref="W29" authorId="0" shapeId="0" xr:uid="{2869BD5E-0AC2-492E-8DAC-D4A348A998B0}">
      <text>
        <r>
          <rPr>
            <b/>
            <sz val="9"/>
            <color indexed="81"/>
            <rFont val="Tahoma"/>
            <family val="2"/>
          </rPr>
          <t>AWLW: Adverse Weather Leave Without Pay</t>
        </r>
      </text>
    </comment>
    <comment ref="D41" authorId="0" shapeId="0" xr:uid="{0498EF22-A3E4-41CB-B1B7-86E4E86A3DD2}">
      <text>
        <r>
          <rPr>
            <b/>
            <sz val="9"/>
            <color indexed="81"/>
            <rFont val="Tahoma"/>
            <family val="2"/>
          </rPr>
          <t>SP: Shift Pay</t>
        </r>
      </text>
    </comment>
    <comment ref="E41" authorId="0" shapeId="0" xr:uid="{71BACF24-F3FE-4C47-BED9-7B5B5AE14120}">
      <text>
        <r>
          <rPr>
            <b/>
            <sz val="9"/>
            <color indexed="81"/>
            <rFont val="Tahoma"/>
            <family val="2"/>
          </rPr>
          <t>HP: Holiday Premium Pay</t>
        </r>
      </text>
    </comment>
    <comment ref="F41" authorId="0" shapeId="0" xr:uid="{07EDBD63-ADBA-4C41-8626-DA7DFF32BF9F}">
      <text>
        <r>
          <rPr>
            <b/>
            <sz val="9"/>
            <color indexed="81"/>
            <rFont val="Tahoma"/>
            <family val="2"/>
          </rPr>
          <t>OC: On Call Hours</t>
        </r>
      </text>
    </comment>
    <comment ref="G41" authorId="0" shapeId="0" xr:uid="{364A36C5-7ACB-46E9-A39F-4D652E47385D}">
      <text>
        <r>
          <rPr>
            <b/>
            <sz val="9"/>
            <color indexed="81"/>
            <rFont val="Tahoma"/>
            <family val="2"/>
          </rPr>
          <t xml:space="preserve">CB1.5:Call Back at 1.5
CB1.0:Call Back at 1.0
</t>
        </r>
      </text>
    </comment>
    <comment ref="I41" authorId="0" shapeId="0" xr:uid="{32288584-6C27-4BB1-9AAC-757A3F18A7D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7E468699-400C-411D-8E3C-642610511604}">
      <text>
        <r>
          <rPr>
            <b/>
            <sz val="9"/>
            <color indexed="81"/>
            <rFont val="Tahoma"/>
            <family val="2"/>
          </rPr>
          <t>O: Overtime Earned</t>
        </r>
      </text>
    </comment>
    <comment ref="K41" authorId="0" shapeId="0" xr:uid="{ECA4D95D-0C50-49E3-93F1-4E903DF6E654}">
      <text>
        <r>
          <rPr>
            <b/>
            <sz val="9"/>
            <color indexed="81"/>
            <rFont val="Tahoma"/>
            <family val="2"/>
          </rPr>
          <t>CU:Comp Time Used</t>
        </r>
      </text>
    </comment>
    <comment ref="L41" authorId="0" shapeId="0" xr:uid="{A11ED6CB-BC1E-4118-B024-A6F04CC4A308}">
      <text>
        <r>
          <rPr>
            <b/>
            <sz val="9"/>
            <color indexed="81"/>
            <rFont val="Tahoma"/>
            <family val="2"/>
          </rPr>
          <t xml:space="preserve">C19 Mandatory Comp Time Used
</t>
        </r>
      </text>
    </comment>
    <comment ref="M41" authorId="1" shapeId="0" xr:uid="{2B8C5868-7F39-415B-A925-AE99B1DE34C3}">
      <text>
        <r>
          <rPr>
            <b/>
            <sz val="9"/>
            <color indexed="81"/>
            <rFont val="Tahoma"/>
            <family val="2"/>
          </rPr>
          <t xml:space="preserve">V: Vacation 
</t>
        </r>
        <r>
          <rPr>
            <sz val="9"/>
            <color indexed="81"/>
            <rFont val="Tahoma"/>
            <family val="2"/>
          </rPr>
          <t xml:space="preserve">
</t>
        </r>
      </text>
    </comment>
    <comment ref="N41" authorId="0" shapeId="0" xr:uid="{31BA8348-8F27-48EC-9157-C4969AD7228B}">
      <text>
        <r>
          <rPr>
            <b/>
            <sz val="9"/>
            <color indexed="81"/>
            <rFont val="Tahoma"/>
            <family val="2"/>
          </rPr>
          <t>S: Sick</t>
        </r>
      </text>
    </comment>
    <comment ref="O41" authorId="0" shapeId="0" xr:uid="{18224F45-DCB9-4FCB-84A2-2387A4A5F105}">
      <text>
        <r>
          <rPr>
            <b/>
            <sz val="9"/>
            <color indexed="81"/>
            <rFont val="Tahoma"/>
            <family val="2"/>
          </rPr>
          <t>CI:</t>
        </r>
        <r>
          <rPr>
            <sz val="9"/>
            <color indexed="81"/>
            <rFont val="Tahoma"/>
            <family val="2"/>
          </rPr>
          <t xml:space="preserve"> Community Involvment
</t>
        </r>
      </text>
    </comment>
    <comment ref="P41" authorId="0" shapeId="0" xr:uid="{906BA15C-A344-476C-AC4E-345645F9096D}">
      <text>
        <r>
          <rPr>
            <b/>
            <sz val="9"/>
            <color indexed="81"/>
            <rFont val="Tahoma"/>
            <family val="2"/>
          </rPr>
          <t>BL: Bonus Leave</t>
        </r>
      </text>
    </comment>
    <comment ref="Q41" authorId="0" shapeId="0" xr:uid="{6C662448-512B-4D9D-B60A-A018145DAD95}">
      <text>
        <r>
          <rPr>
            <b/>
            <sz val="9"/>
            <color indexed="81"/>
            <rFont val="Tahoma"/>
            <family val="2"/>
          </rPr>
          <t>H: Holiday.
When the university is closed on a holiday, mark the hours here.</t>
        </r>
      </text>
    </comment>
    <comment ref="R41" authorId="1" shapeId="0" xr:uid="{C29C057C-14DE-4CED-AFF2-6C112B06362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9A47A256-B303-4FDC-85CC-4EAAACC37D4D}">
      <text>
        <r>
          <rPr>
            <b/>
            <sz val="9"/>
            <color indexed="81"/>
            <rFont val="Tahoma"/>
            <family val="2"/>
          </rPr>
          <t>AM: Adverse Weather Makeup Hours
Indicate time worked that will be used to make up time taken off due to adverse weather.</t>
        </r>
      </text>
    </comment>
    <comment ref="V41" authorId="0" shapeId="0" xr:uid="{97D2AD5C-FC65-4FCB-BD16-C1B6225E6C57}">
      <text>
        <r>
          <rPr>
            <b/>
            <sz val="9"/>
            <color indexed="81"/>
            <rFont val="Tahoma"/>
            <family val="2"/>
          </rPr>
          <t>AP: Adverse Weather Time Not Worked</t>
        </r>
      </text>
    </comment>
    <comment ref="W41" authorId="0" shapeId="0" xr:uid="{5050CB67-D3B3-42F0-97D0-996B59B60042}">
      <text>
        <r>
          <rPr>
            <b/>
            <sz val="9"/>
            <color indexed="81"/>
            <rFont val="Tahoma"/>
            <family val="2"/>
          </rPr>
          <t>AWLW: Adverse Weather Leave Without Pay</t>
        </r>
      </text>
    </comment>
    <comment ref="D53" authorId="0" shapeId="0" xr:uid="{AC851CB4-EE6C-458C-839E-69FF43200196}">
      <text>
        <r>
          <rPr>
            <b/>
            <sz val="9"/>
            <color indexed="81"/>
            <rFont val="Tahoma"/>
            <family val="2"/>
          </rPr>
          <t>SP: Shift Pay</t>
        </r>
      </text>
    </comment>
    <comment ref="E53" authorId="0" shapeId="0" xr:uid="{40105B89-8701-45E0-891E-F1E1EB3ECE1E}">
      <text>
        <r>
          <rPr>
            <b/>
            <sz val="9"/>
            <color indexed="81"/>
            <rFont val="Tahoma"/>
            <family val="2"/>
          </rPr>
          <t>HP: Holiday Premium Pay</t>
        </r>
      </text>
    </comment>
    <comment ref="F53" authorId="0" shapeId="0" xr:uid="{5F72D7EA-AB77-415C-89CC-841A14488890}">
      <text>
        <r>
          <rPr>
            <b/>
            <sz val="9"/>
            <color indexed="81"/>
            <rFont val="Tahoma"/>
            <family val="2"/>
          </rPr>
          <t>OC: On Call Hours</t>
        </r>
      </text>
    </comment>
    <comment ref="G53" authorId="0" shapeId="0" xr:uid="{1D6B0FB6-B363-4F16-839B-7D89AE37239F}">
      <text>
        <r>
          <rPr>
            <b/>
            <sz val="9"/>
            <color indexed="81"/>
            <rFont val="Tahoma"/>
            <family val="2"/>
          </rPr>
          <t xml:space="preserve">CB1.5:Call Back at 1.5
CB1.0:Call Back at 1.0
</t>
        </r>
      </text>
    </comment>
    <comment ref="I53" authorId="0" shapeId="0" xr:uid="{B7CFBB02-DA45-49BD-8B75-02F234E544D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7B564F12-C9B7-4E25-AF48-B182FF3F3790}">
      <text>
        <r>
          <rPr>
            <b/>
            <sz val="9"/>
            <color indexed="81"/>
            <rFont val="Tahoma"/>
            <family val="2"/>
          </rPr>
          <t>O: Overtime Earned</t>
        </r>
      </text>
    </comment>
    <comment ref="K53" authorId="0" shapeId="0" xr:uid="{7B32C20B-8FDF-4170-8DB9-2F4006E97F42}">
      <text>
        <r>
          <rPr>
            <b/>
            <sz val="9"/>
            <color indexed="81"/>
            <rFont val="Tahoma"/>
            <family val="2"/>
          </rPr>
          <t>CU:Comp Time Used</t>
        </r>
      </text>
    </comment>
    <comment ref="L53" authorId="0" shapeId="0" xr:uid="{BD46D928-94C5-4FA2-BD90-486A988B32EB}">
      <text>
        <r>
          <rPr>
            <b/>
            <sz val="9"/>
            <color indexed="81"/>
            <rFont val="Tahoma"/>
            <family val="2"/>
          </rPr>
          <t xml:space="preserve">C19 Mandatory Comp Time Used
</t>
        </r>
      </text>
    </comment>
    <comment ref="M53" authorId="1" shapeId="0" xr:uid="{7776D25D-2EEF-4CFD-9ED8-136A9117ABB2}">
      <text>
        <r>
          <rPr>
            <b/>
            <sz val="9"/>
            <color indexed="81"/>
            <rFont val="Tahoma"/>
            <family val="2"/>
          </rPr>
          <t xml:space="preserve">V: Vacation 
</t>
        </r>
        <r>
          <rPr>
            <sz val="9"/>
            <color indexed="81"/>
            <rFont val="Tahoma"/>
            <family val="2"/>
          </rPr>
          <t xml:space="preserve">
</t>
        </r>
      </text>
    </comment>
    <comment ref="N53" authorId="0" shapeId="0" xr:uid="{BCF16709-682F-440E-8F45-607B6C48CC92}">
      <text>
        <r>
          <rPr>
            <b/>
            <sz val="9"/>
            <color indexed="81"/>
            <rFont val="Tahoma"/>
            <family val="2"/>
          </rPr>
          <t>S: Sick</t>
        </r>
      </text>
    </comment>
    <comment ref="O53" authorId="0" shapeId="0" xr:uid="{103EED86-B73A-4430-BD1A-3AA5B097F6F9}">
      <text>
        <r>
          <rPr>
            <b/>
            <sz val="9"/>
            <color indexed="81"/>
            <rFont val="Tahoma"/>
            <family val="2"/>
          </rPr>
          <t>CI:</t>
        </r>
        <r>
          <rPr>
            <sz val="9"/>
            <color indexed="81"/>
            <rFont val="Tahoma"/>
            <family val="2"/>
          </rPr>
          <t xml:space="preserve"> Community Involvment
</t>
        </r>
      </text>
    </comment>
    <comment ref="P53" authorId="0" shapeId="0" xr:uid="{4C6219D6-C3B9-48AC-98E6-47CBD962FBC4}">
      <text>
        <r>
          <rPr>
            <b/>
            <sz val="9"/>
            <color indexed="81"/>
            <rFont val="Tahoma"/>
            <family val="2"/>
          </rPr>
          <t>BL: Bonus Leave</t>
        </r>
      </text>
    </comment>
    <comment ref="Q53" authorId="0" shapeId="0" xr:uid="{130084C4-BF44-4265-AF57-D1D3641287A4}">
      <text>
        <r>
          <rPr>
            <b/>
            <sz val="9"/>
            <color indexed="81"/>
            <rFont val="Tahoma"/>
            <family val="2"/>
          </rPr>
          <t>H: Holiday.
When the university is closed on a holiday, mark the hours here.</t>
        </r>
      </text>
    </comment>
    <comment ref="R53" authorId="1" shapeId="0" xr:uid="{8D98ED0B-A555-4090-B5B0-82B2076CB48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A8634D53-48A9-4283-B544-AFC1EED6863C}">
      <text>
        <r>
          <rPr>
            <b/>
            <sz val="9"/>
            <color indexed="81"/>
            <rFont val="Tahoma"/>
            <family val="2"/>
          </rPr>
          <t>AM: Adverse Weather Makeup Hours
Indicate time worked that will be used to make up time taken off due to adverse weather.</t>
        </r>
      </text>
    </comment>
    <comment ref="V53" authorId="0" shapeId="0" xr:uid="{57BB9D35-1AE1-4D3B-85F3-E175C3532BE3}">
      <text>
        <r>
          <rPr>
            <b/>
            <sz val="9"/>
            <color indexed="81"/>
            <rFont val="Tahoma"/>
            <family val="2"/>
          </rPr>
          <t>AP: Adverse Weather Time Not Worked</t>
        </r>
      </text>
    </comment>
    <comment ref="W53" authorId="0" shapeId="0" xr:uid="{E50B66CB-E34A-4918-81DD-BB8EB3C88F20}">
      <text>
        <r>
          <rPr>
            <b/>
            <sz val="9"/>
            <color indexed="81"/>
            <rFont val="Tahoma"/>
            <family val="2"/>
          </rPr>
          <t>AWLW: Adverse Weather Leave Without Pay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7ADEF211-268A-4B40-847B-472C53D81003}">
      <text>
        <r>
          <rPr>
            <b/>
            <sz val="9"/>
            <color indexed="81"/>
            <rFont val="Tahoma"/>
            <family val="2"/>
          </rPr>
          <t>SP: Shift Pay</t>
        </r>
      </text>
    </comment>
    <comment ref="E5" authorId="0" shapeId="0" xr:uid="{06D55192-4A17-4D98-90AF-8279B2DE9140}">
      <text>
        <r>
          <rPr>
            <b/>
            <sz val="9"/>
            <color indexed="81"/>
            <rFont val="Tahoma"/>
            <family val="2"/>
          </rPr>
          <t>HP: Holiday Premium Pay</t>
        </r>
      </text>
    </comment>
    <comment ref="F5" authorId="0" shapeId="0" xr:uid="{F57EB071-3B6B-4493-8547-73B015CE73EF}">
      <text>
        <r>
          <rPr>
            <b/>
            <sz val="9"/>
            <color indexed="81"/>
            <rFont val="Tahoma"/>
            <family val="2"/>
          </rPr>
          <t>OC: On Call Hours</t>
        </r>
      </text>
    </comment>
    <comment ref="G5" authorId="0" shapeId="0" xr:uid="{78A30FB6-7713-4409-8BA0-85FA7DAD21F1}">
      <text>
        <r>
          <rPr>
            <b/>
            <sz val="9"/>
            <color indexed="81"/>
            <rFont val="Tahoma"/>
            <family val="2"/>
          </rPr>
          <t xml:space="preserve">CB1.5:Call Back at 1.5
CB1.0:Call Back at 1.0
</t>
        </r>
      </text>
    </comment>
    <comment ref="I5" authorId="0" shapeId="0" xr:uid="{61B47635-28AA-4A60-A810-341A8B92E227}">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4D051DD0-DC85-49D9-89FD-8206DBB48EA5}">
      <text>
        <r>
          <rPr>
            <b/>
            <sz val="9"/>
            <color indexed="81"/>
            <rFont val="Tahoma"/>
            <family val="2"/>
          </rPr>
          <t>O: Overtime Earned</t>
        </r>
      </text>
    </comment>
    <comment ref="K5" authorId="0" shapeId="0" xr:uid="{F901910E-7009-4970-A8F3-F3CA8CF0AADF}">
      <text>
        <r>
          <rPr>
            <b/>
            <sz val="9"/>
            <color indexed="81"/>
            <rFont val="Tahoma"/>
            <family val="2"/>
          </rPr>
          <t>CU:Comp Time Used</t>
        </r>
      </text>
    </comment>
    <comment ref="L5" authorId="0" shapeId="0" xr:uid="{8BE3563F-F040-4FDB-BB56-D8ACC065FEAC}">
      <text>
        <r>
          <rPr>
            <b/>
            <sz val="9"/>
            <color indexed="81"/>
            <rFont val="Tahoma"/>
            <family val="2"/>
          </rPr>
          <t xml:space="preserve">C19 Mandatory Comp Time Used
</t>
        </r>
      </text>
    </comment>
    <comment ref="M5" authorId="1" shapeId="0" xr:uid="{C0423B96-871D-4908-AE45-5E524EF6E380}">
      <text>
        <r>
          <rPr>
            <b/>
            <sz val="9"/>
            <color indexed="81"/>
            <rFont val="Tahoma"/>
            <family val="2"/>
          </rPr>
          <t xml:space="preserve">V: Vacation 
</t>
        </r>
        <r>
          <rPr>
            <sz val="9"/>
            <color indexed="81"/>
            <rFont val="Tahoma"/>
            <family val="2"/>
          </rPr>
          <t xml:space="preserve">
</t>
        </r>
      </text>
    </comment>
    <comment ref="N5" authorId="0" shapeId="0" xr:uid="{A98DFD74-7AA2-4D08-816C-62E0732049BC}">
      <text>
        <r>
          <rPr>
            <b/>
            <sz val="9"/>
            <color indexed="81"/>
            <rFont val="Tahoma"/>
            <family val="2"/>
          </rPr>
          <t>S: Sick</t>
        </r>
      </text>
    </comment>
    <comment ref="O5" authorId="0" shapeId="0" xr:uid="{97BF2011-3DF9-4CEA-8651-96184398FCB4}">
      <text>
        <r>
          <rPr>
            <b/>
            <sz val="9"/>
            <color indexed="81"/>
            <rFont val="Tahoma"/>
            <family val="2"/>
          </rPr>
          <t>CI:</t>
        </r>
        <r>
          <rPr>
            <sz val="9"/>
            <color indexed="81"/>
            <rFont val="Tahoma"/>
            <family val="2"/>
          </rPr>
          <t xml:space="preserve"> Community Involvment
</t>
        </r>
      </text>
    </comment>
    <comment ref="P5" authorId="0" shapeId="0" xr:uid="{E730EECD-BF4A-4F7B-B52E-EEF7D98D571A}">
      <text>
        <r>
          <rPr>
            <b/>
            <sz val="9"/>
            <color indexed="81"/>
            <rFont val="Tahoma"/>
            <family val="2"/>
          </rPr>
          <t>BL: Bonus Leave</t>
        </r>
      </text>
    </comment>
    <comment ref="Q5" authorId="0" shapeId="0" xr:uid="{5DA3EE3C-B219-45C8-8FC5-28711C5F0866}">
      <text>
        <r>
          <rPr>
            <b/>
            <sz val="9"/>
            <color indexed="81"/>
            <rFont val="Tahoma"/>
            <family val="2"/>
          </rPr>
          <t>H: Holiday.
When the university is closed on a holiday, mark the hours here.</t>
        </r>
      </text>
    </comment>
    <comment ref="R5" authorId="1" shapeId="0" xr:uid="{A41DE084-9680-459D-8875-2308D212E09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ACD369B6-057A-4A76-9B30-5F229733498C}">
      <text>
        <r>
          <rPr>
            <b/>
            <sz val="9"/>
            <color indexed="81"/>
            <rFont val="Tahoma"/>
            <family val="2"/>
          </rPr>
          <t>AM: Adverse Weather Makeup Hours
Indicate time worked that will be used to make up time taken off due to adverse weather.</t>
        </r>
      </text>
    </comment>
    <comment ref="V5" authorId="0" shapeId="0" xr:uid="{92E44100-8302-4954-A930-7C4D5559E69F}">
      <text>
        <r>
          <rPr>
            <b/>
            <sz val="9"/>
            <color indexed="81"/>
            <rFont val="Tahoma"/>
            <family val="2"/>
          </rPr>
          <t>AP: Adverse Weather Time Not Worked</t>
        </r>
      </text>
    </comment>
    <comment ref="W5" authorId="0" shapeId="0" xr:uid="{2E8A7403-DD91-4619-9992-7F2B89CED726}">
      <text>
        <r>
          <rPr>
            <b/>
            <sz val="9"/>
            <color indexed="81"/>
            <rFont val="Tahoma"/>
            <family val="2"/>
          </rPr>
          <t>AWLW: Adverse Weather Leave Without Pay</t>
        </r>
      </text>
    </comment>
    <comment ref="D17" authorId="0" shapeId="0" xr:uid="{DDC927B4-5035-4A32-B85B-A98602227FBF}">
      <text>
        <r>
          <rPr>
            <b/>
            <sz val="9"/>
            <color indexed="81"/>
            <rFont val="Tahoma"/>
            <family val="2"/>
          </rPr>
          <t>SP: Shift Pay</t>
        </r>
      </text>
    </comment>
    <comment ref="E17" authorId="0" shapeId="0" xr:uid="{05C4F3E9-F50E-407F-954D-0D9D96F168F5}">
      <text>
        <r>
          <rPr>
            <b/>
            <sz val="9"/>
            <color indexed="81"/>
            <rFont val="Tahoma"/>
            <family val="2"/>
          </rPr>
          <t>HP: Holiday Premium Pay</t>
        </r>
      </text>
    </comment>
    <comment ref="F17" authorId="0" shapeId="0" xr:uid="{DC5025E3-5E13-458F-9A0C-5690A6E79577}">
      <text>
        <r>
          <rPr>
            <b/>
            <sz val="9"/>
            <color indexed="81"/>
            <rFont val="Tahoma"/>
            <family val="2"/>
          </rPr>
          <t>OC: On Call Hours</t>
        </r>
      </text>
    </comment>
    <comment ref="G17" authorId="0" shapeId="0" xr:uid="{BE06AE26-91A1-4842-935B-8BB459BC4C7C}">
      <text>
        <r>
          <rPr>
            <b/>
            <sz val="9"/>
            <color indexed="81"/>
            <rFont val="Tahoma"/>
            <family val="2"/>
          </rPr>
          <t xml:space="preserve">CB1.5:Call Back at 1.5
CB1.0:Call Back at 1.0
</t>
        </r>
      </text>
    </comment>
    <comment ref="I17" authorId="0" shapeId="0" xr:uid="{D682B0B6-F8EE-41A5-A950-19420AB58036}">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D5D89C81-1940-4F6A-9C60-FCB6D5DEB029}">
      <text>
        <r>
          <rPr>
            <b/>
            <sz val="9"/>
            <color indexed="81"/>
            <rFont val="Tahoma"/>
            <family val="2"/>
          </rPr>
          <t>O: Overtime Earned</t>
        </r>
      </text>
    </comment>
    <comment ref="K17" authorId="0" shapeId="0" xr:uid="{F3C1930B-031D-42DC-A71B-93CB7F1E98D1}">
      <text>
        <r>
          <rPr>
            <b/>
            <sz val="9"/>
            <color indexed="81"/>
            <rFont val="Tahoma"/>
            <family val="2"/>
          </rPr>
          <t>CU:Comp Time Used</t>
        </r>
      </text>
    </comment>
    <comment ref="L17" authorId="0" shapeId="0" xr:uid="{4B241923-7C3B-42FC-B222-0D4EBD5C4AFA}">
      <text>
        <r>
          <rPr>
            <b/>
            <sz val="9"/>
            <color indexed="81"/>
            <rFont val="Tahoma"/>
            <family val="2"/>
          </rPr>
          <t xml:space="preserve">C19 Mandatory Comp Time Used
</t>
        </r>
      </text>
    </comment>
    <comment ref="M17" authorId="1" shapeId="0" xr:uid="{560B3392-EBC3-43E7-98CA-ED55980A949E}">
      <text>
        <r>
          <rPr>
            <b/>
            <sz val="9"/>
            <color indexed="81"/>
            <rFont val="Tahoma"/>
            <family val="2"/>
          </rPr>
          <t xml:space="preserve">V: Vacation 
</t>
        </r>
        <r>
          <rPr>
            <sz val="9"/>
            <color indexed="81"/>
            <rFont val="Tahoma"/>
            <family val="2"/>
          </rPr>
          <t xml:space="preserve">
</t>
        </r>
      </text>
    </comment>
    <comment ref="N17" authorId="0" shapeId="0" xr:uid="{308D10F3-70AD-4509-AC96-538C9DEDF269}">
      <text>
        <r>
          <rPr>
            <b/>
            <sz val="9"/>
            <color indexed="81"/>
            <rFont val="Tahoma"/>
            <family val="2"/>
          </rPr>
          <t>S: Sick</t>
        </r>
      </text>
    </comment>
    <comment ref="O17" authorId="0" shapeId="0" xr:uid="{8C88300B-9655-4127-917A-C5BA04E15C9B}">
      <text>
        <r>
          <rPr>
            <b/>
            <sz val="9"/>
            <color indexed="81"/>
            <rFont val="Tahoma"/>
            <family val="2"/>
          </rPr>
          <t>CI:</t>
        </r>
        <r>
          <rPr>
            <sz val="9"/>
            <color indexed="81"/>
            <rFont val="Tahoma"/>
            <family val="2"/>
          </rPr>
          <t xml:space="preserve"> Community Involvment
</t>
        </r>
      </text>
    </comment>
    <comment ref="P17" authorId="0" shapeId="0" xr:uid="{0B761DB8-DB39-4A15-A402-DB04E0CE7BB9}">
      <text>
        <r>
          <rPr>
            <b/>
            <sz val="9"/>
            <color indexed="81"/>
            <rFont val="Tahoma"/>
            <family val="2"/>
          </rPr>
          <t>BL: Bonus Leave</t>
        </r>
      </text>
    </comment>
    <comment ref="Q17" authorId="0" shapeId="0" xr:uid="{DE209B69-A212-4237-9552-47E0CBBB8AFD}">
      <text>
        <r>
          <rPr>
            <b/>
            <sz val="9"/>
            <color indexed="81"/>
            <rFont val="Tahoma"/>
            <family val="2"/>
          </rPr>
          <t>H: Holiday.
When the university is closed on a holiday, mark the hours here.</t>
        </r>
      </text>
    </comment>
    <comment ref="R17" authorId="1" shapeId="0" xr:uid="{97C3EE27-301E-4294-BEF3-6B72CA4EF5DA}">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54216E8E-D146-474E-A758-B98300D11458}">
      <text>
        <r>
          <rPr>
            <b/>
            <sz val="9"/>
            <color indexed="81"/>
            <rFont val="Tahoma"/>
            <family val="2"/>
          </rPr>
          <t>AM: Adverse Weather Makeup Hours
Indicate time worked that will be used to make up time taken off due to adverse weather.</t>
        </r>
      </text>
    </comment>
    <comment ref="V17" authorId="0" shapeId="0" xr:uid="{B643F3B0-94C9-4D02-AC8E-0A6A0BC79B3D}">
      <text>
        <r>
          <rPr>
            <b/>
            <sz val="9"/>
            <color indexed="81"/>
            <rFont val="Tahoma"/>
            <family val="2"/>
          </rPr>
          <t>AP: Adverse Weather Time Not Worked</t>
        </r>
      </text>
    </comment>
    <comment ref="W17" authorId="0" shapeId="0" xr:uid="{613C820D-A348-4640-B4FF-5A497DDB7AF1}">
      <text>
        <r>
          <rPr>
            <b/>
            <sz val="9"/>
            <color indexed="81"/>
            <rFont val="Tahoma"/>
            <family val="2"/>
          </rPr>
          <t>AWLW: Adverse Weather Leave Without Pay</t>
        </r>
      </text>
    </comment>
    <comment ref="D29" authorId="0" shapeId="0" xr:uid="{AA9F19EE-D3CF-4C4F-B681-519D238E3326}">
      <text>
        <r>
          <rPr>
            <b/>
            <sz val="9"/>
            <color indexed="81"/>
            <rFont val="Tahoma"/>
            <family val="2"/>
          </rPr>
          <t>SP: Shift Pay</t>
        </r>
      </text>
    </comment>
    <comment ref="E29" authorId="0" shapeId="0" xr:uid="{763C3698-CECD-4658-9FC2-000AC326DE13}">
      <text>
        <r>
          <rPr>
            <b/>
            <sz val="9"/>
            <color indexed="81"/>
            <rFont val="Tahoma"/>
            <family val="2"/>
          </rPr>
          <t>HP: Holiday Premium Pay</t>
        </r>
      </text>
    </comment>
    <comment ref="F29" authorId="0" shapeId="0" xr:uid="{E3DB16A7-A3C4-45F9-B1D0-D86FD983B99E}">
      <text>
        <r>
          <rPr>
            <b/>
            <sz val="9"/>
            <color indexed="81"/>
            <rFont val="Tahoma"/>
            <family val="2"/>
          </rPr>
          <t>OC: On Call Hours</t>
        </r>
      </text>
    </comment>
    <comment ref="G29" authorId="0" shapeId="0" xr:uid="{5AB9FEF8-029D-4C7F-989A-8F97F14B3CE5}">
      <text>
        <r>
          <rPr>
            <b/>
            <sz val="9"/>
            <color indexed="81"/>
            <rFont val="Tahoma"/>
            <family val="2"/>
          </rPr>
          <t xml:space="preserve">CB1.5:Call Back at 1.5
CB1.0:Call Back at 1.0
</t>
        </r>
      </text>
    </comment>
    <comment ref="I29" authorId="0" shapeId="0" xr:uid="{4EC873F7-0AE9-4E35-B1D0-35755E47A594}">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3A274D95-EE62-4297-849A-FBE919195784}">
      <text>
        <r>
          <rPr>
            <b/>
            <sz val="9"/>
            <color indexed="81"/>
            <rFont val="Tahoma"/>
            <family val="2"/>
          </rPr>
          <t>O: Overtime Earned</t>
        </r>
      </text>
    </comment>
    <comment ref="K29" authorId="0" shapeId="0" xr:uid="{0F52F64C-849C-4421-B6EB-9B0DF2C99466}">
      <text>
        <r>
          <rPr>
            <b/>
            <sz val="9"/>
            <color indexed="81"/>
            <rFont val="Tahoma"/>
            <family val="2"/>
          </rPr>
          <t>CU:Comp Time Used</t>
        </r>
      </text>
    </comment>
    <comment ref="L29" authorId="0" shapeId="0" xr:uid="{B3A0B865-E5E1-4C2D-8A5B-EB19EABD9176}">
      <text>
        <r>
          <rPr>
            <b/>
            <sz val="9"/>
            <color indexed="81"/>
            <rFont val="Tahoma"/>
            <family val="2"/>
          </rPr>
          <t xml:space="preserve">C19 Mandatory Comp Time Used
</t>
        </r>
      </text>
    </comment>
    <comment ref="M29" authorId="1" shapeId="0" xr:uid="{04574A6C-8B80-4946-B899-023D3B70671E}">
      <text>
        <r>
          <rPr>
            <b/>
            <sz val="9"/>
            <color indexed="81"/>
            <rFont val="Tahoma"/>
            <family val="2"/>
          </rPr>
          <t xml:space="preserve">V: Vacation 
</t>
        </r>
        <r>
          <rPr>
            <sz val="9"/>
            <color indexed="81"/>
            <rFont val="Tahoma"/>
            <family val="2"/>
          </rPr>
          <t xml:space="preserve">
</t>
        </r>
      </text>
    </comment>
    <comment ref="N29" authorId="0" shapeId="0" xr:uid="{10A0B6B8-0972-4B86-A6C8-FBF3CD0DBBF2}">
      <text>
        <r>
          <rPr>
            <b/>
            <sz val="9"/>
            <color indexed="81"/>
            <rFont val="Tahoma"/>
            <family val="2"/>
          </rPr>
          <t>S: Sick</t>
        </r>
      </text>
    </comment>
    <comment ref="O29" authorId="0" shapeId="0" xr:uid="{1387D081-C1A9-48CA-B43D-50FD79BE75CB}">
      <text>
        <r>
          <rPr>
            <b/>
            <sz val="9"/>
            <color indexed="81"/>
            <rFont val="Tahoma"/>
            <family val="2"/>
          </rPr>
          <t>CI:</t>
        </r>
        <r>
          <rPr>
            <sz val="9"/>
            <color indexed="81"/>
            <rFont val="Tahoma"/>
            <family val="2"/>
          </rPr>
          <t xml:space="preserve"> Community Involvment
</t>
        </r>
      </text>
    </comment>
    <comment ref="P29" authorId="0" shapeId="0" xr:uid="{99DFC661-AE7E-4C57-9268-5A0532BE2288}">
      <text>
        <r>
          <rPr>
            <b/>
            <sz val="9"/>
            <color indexed="81"/>
            <rFont val="Tahoma"/>
            <family val="2"/>
          </rPr>
          <t>BL: Bonus Leave</t>
        </r>
      </text>
    </comment>
    <comment ref="Q29" authorId="0" shapeId="0" xr:uid="{C8F10BC0-9568-4929-9424-C86973139221}">
      <text>
        <r>
          <rPr>
            <b/>
            <sz val="9"/>
            <color indexed="81"/>
            <rFont val="Tahoma"/>
            <family val="2"/>
          </rPr>
          <t>H: Holiday.
When the university is closed on a holiday, mark the hours here.</t>
        </r>
      </text>
    </comment>
    <comment ref="R29" authorId="1" shapeId="0" xr:uid="{F176D413-3142-4CA6-9485-358202E2901C}">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EBCEF81E-CB2F-4209-BBCB-BB92BA5C1715}">
      <text>
        <r>
          <rPr>
            <b/>
            <sz val="9"/>
            <color indexed="81"/>
            <rFont val="Tahoma"/>
            <family val="2"/>
          </rPr>
          <t>AM: Adverse Weather Makeup Hours
Indicate time worked that will be used to make up time taken off due to adverse weather.</t>
        </r>
      </text>
    </comment>
    <comment ref="V29" authorId="0" shapeId="0" xr:uid="{82695E15-AA08-4370-97FA-421E0E895E76}">
      <text>
        <r>
          <rPr>
            <b/>
            <sz val="9"/>
            <color indexed="81"/>
            <rFont val="Tahoma"/>
            <family val="2"/>
          </rPr>
          <t>AP: Adverse Weather Time Not Worked</t>
        </r>
      </text>
    </comment>
    <comment ref="W29" authorId="0" shapeId="0" xr:uid="{2F61C1D3-3776-45BC-AC1C-D10215F07E80}">
      <text>
        <r>
          <rPr>
            <b/>
            <sz val="9"/>
            <color indexed="81"/>
            <rFont val="Tahoma"/>
            <family val="2"/>
          </rPr>
          <t>AWLW: Adverse Weather Leave Without Pay</t>
        </r>
      </text>
    </comment>
    <comment ref="D41" authorId="0" shapeId="0" xr:uid="{5DC9628F-CAA6-4731-A454-0D282666270F}">
      <text>
        <r>
          <rPr>
            <b/>
            <sz val="9"/>
            <color indexed="81"/>
            <rFont val="Tahoma"/>
            <family val="2"/>
          </rPr>
          <t>SP: Shift Pay</t>
        </r>
      </text>
    </comment>
    <comment ref="E41" authorId="0" shapeId="0" xr:uid="{EF32EB49-256E-4A6A-B7F0-DDB7415E3771}">
      <text>
        <r>
          <rPr>
            <b/>
            <sz val="9"/>
            <color indexed="81"/>
            <rFont val="Tahoma"/>
            <family val="2"/>
          </rPr>
          <t>HP: Holiday Premium Pay</t>
        </r>
      </text>
    </comment>
    <comment ref="F41" authorId="0" shapeId="0" xr:uid="{2A704B0C-99C3-4E71-9CEE-2D2DC083258F}">
      <text>
        <r>
          <rPr>
            <b/>
            <sz val="9"/>
            <color indexed="81"/>
            <rFont val="Tahoma"/>
            <family val="2"/>
          </rPr>
          <t>OC: On Call Hours</t>
        </r>
      </text>
    </comment>
    <comment ref="G41" authorId="0" shapeId="0" xr:uid="{69FB3CD2-E121-49E3-9D92-38FC2EC590D0}">
      <text>
        <r>
          <rPr>
            <b/>
            <sz val="9"/>
            <color indexed="81"/>
            <rFont val="Tahoma"/>
            <family val="2"/>
          </rPr>
          <t xml:space="preserve">CB1.5:Call Back at 1.5
CB1.0:Call Back at 1.0
</t>
        </r>
      </text>
    </comment>
    <comment ref="I41" authorId="0" shapeId="0" xr:uid="{DCD5D2C6-4980-4B93-A2F8-7199092651A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4F37F880-4355-4396-96FC-A3EBB7F4BE01}">
      <text>
        <r>
          <rPr>
            <b/>
            <sz val="9"/>
            <color indexed="81"/>
            <rFont val="Tahoma"/>
            <family val="2"/>
          </rPr>
          <t>O: Overtime Earned</t>
        </r>
      </text>
    </comment>
    <comment ref="K41" authorId="0" shapeId="0" xr:uid="{9FD52C6A-3825-4F6F-B679-67433E457DB9}">
      <text>
        <r>
          <rPr>
            <b/>
            <sz val="9"/>
            <color indexed="81"/>
            <rFont val="Tahoma"/>
            <family val="2"/>
          </rPr>
          <t>CU:Comp Time Used</t>
        </r>
      </text>
    </comment>
    <comment ref="L41" authorId="0" shapeId="0" xr:uid="{46FABF86-C902-4D23-A042-B8939BECD72B}">
      <text>
        <r>
          <rPr>
            <b/>
            <sz val="9"/>
            <color indexed="81"/>
            <rFont val="Tahoma"/>
            <family val="2"/>
          </rPr>
          <t xml:space="preserve">C19 Mandatory Comp Time Used
</t>
        </r>
      </text>
    </comment>
    <comment ref="M41" authorId="1" shapeId="0" xr:uid="{573BB8DB-FC49-49E8-B439-9777AFF6066A}">
      <text>
        <r>
          <rPr>
            <b/>
            <sz val="9"/>
            <color indexed="81"/>
            <rFont val="Tahoma"/>
            <family val="2"/>
          </rPr>
          <t xml:space="preserve">V: Vacation 
</t>
        </r>
        <r>
          <rPr>
            <sz val="9"/>
            <color indexed="81"/>
            <rFont val="Tahoma"/>
            <family val="2"/>
          </rPr>
          <t xml:space="preserve">
</t>
        </r>
      </text>
    </comment>
    <comment ref="N41" authorId="0" shapeId="0" xr:uid="{E9BE544A-D0F9-4CE2-A8FA-550E0AC8963D}">
      <text>
        <r>
          <rPr>
            <b/>
            <sz val="9"/>
            <color indexed="81"/>
            <rFont val="Tahoma"/>
            <family val="2"/>
          </rPr>
          <t>S: Sick</t>
        </r>
      </text>
    </comment>
    <comment ref="O41" authorId="0" shapeId="0" xr:uid="{F42EE880-7ABB-4017-B8C7-2658D8D05939}">
      <text>
        <r>
          <rPr>
            <b/>
            <sz val="9"/>
            <color indexed="81"/>
            <rFont val="Tahoma"/>
            <family val="2"/>
          </rPr>
          <t>CI:</t>
        </r>
        <r>
          <rPr>
            <sz val="9"/>
            <color indexed="81"/>
            <rFont val="Tahoma"/>
            <family val="2"/>
          </rPr>
          <t xml:space="preserve"> Community Involvment
</t>
        </r>
      </text>
    </comment>
    <comment ref="P41" authorId="0" shapeId="0" xr:uid="{3F11E296-4BBB-4726-BB71-58D7CF58CE1F}">
      <text>
        <r>
          <rPr>
            <b/>
            <sz val="9"/>
            <color indexed="81"/>
            <rFont val="Tahoma"/>
            <family val="2"/>
          </rPr>
          <t>BL: Bonus Leave</t>
        </r>
      </text>
    </comment>
    <comment ref="Q41" authorId="0" shapeId="0" xr:uid="{C8B63B67-4B0B-4712-93DE-3AD29DCC5F1A}">
      <text>
        <r>
          <rPr>
            <b/>
            <sz val="9"/>
            <color indexed="81"/>
            <rFont val="Tahoma"/>
            <family val="2"/>
          </rPr>
          <t>H: Holiday.
When the university is closed on a holiday, mark the hours here.</t>
        </r>
      </text>
    </comment>
    <comment ref="R41" authorId="1" shapeId="0" xr:uid="{CFEFC21F-386F-456E-AFA2-3EF779955D9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F3F7185D-EAEF-4B74-AE08-4319CFB38FF0}">
      <text>
        <r>
          <rPr>
            <b/>
            <sz val="9"/>
            <color indexed="81"/>
            <rFont val="Tahoma"/>
            <family val="2"/>
          </rPr>
          <t>AM: Adverse Weather Makeup Hours
Indicate time worked that will be used to make up time taken off due to adverse weather.</t>
        </r>
      </text>
    </comment>
    <comment ref="V41" authorId="0" shapeId="0" xr:uid="{AF15F50B-3A38-4F26-9C25-9F94B22EA823}">
      <text>
        <r>
          <rPr>
            <b/>
            <sz val="9"/>
            <color indexed="81"/>
            <rFont val="Tahoma"/>
            <family val="2"/>
          </rPr>
          <t>AP: Adverse Weather Time Not Worked</t>
        </r>
      </text>
    </comment>
    <comment ref="W41" authorId="0" shapeId="0" xr:uid="{A23B9DFF-D0C2-448D-8C7E-C26DF6B3E5EF}">
      <text>
        <r>
          <rPr>
            <b/>
            <sz val="9"/>
            <color indexed="81"/>
            <rFont val="Tahoma"/>
            <family val="2"/>
          </rPr>
          <t>AWLW: Adverse Weather Leave Without Pay</t>
        </r>
      </text>
    </comment>
    <comment ref="D53" authorId="0" shapeId="0" xr:uid="{92114E32-3A7E-457A-81B8-755564CFC220}">
      <text>
        <r>
          <rPr>
            <b/>
            <sz val="9"/>
            <color indexed="81"/>
            <rFont val="Tahoma"/>
            <family val="2"/>
          </rPr>
          <t>SP: Shift Pay</t>
        </r>
      </text>
    </comment>
    <comment ref="E53" authorId="0" shapeId="0" xr:uid="{406379BB-88EF-4EBB-920E-C6B9A726663F}">
      <text>
        <r>
          <rPr>
            <b/>
            <sz val="9"/>
            <color indexed="81"/>
            <rFont val="Tahoma"/>
            <family val="2"/>
          </rPr>
          <t>HP: Holiday Premium Pay</t>
        </r>
      </text>
    </comment>
    <comment ref="F53" authorId="0" shapeId="0" xr:uid="{A2AE5666-0B67-4BE0-8DBE-720179BB3AD4}">
      <text>
        <r>
          <rPr>
            <b/>
            <sz val="9"/>
            <color indexed="81"/>
            <rFont val="Tahoma"/>
            <family val="2"/>
          </rPr>
          <t>OC: On Call Hours</t>
        </r>
      </text>
    </comment>
    <comment ref="G53" authorId="0" shapeId="0" xr:uid="{8883A983-9B85-49C2-A1CF-643BC98FC582}">
      <text>
        <r>
          <rPr>
            <b/>
            <sz val="9"/>
            <color indexed="81"/>
            <rFont val="Tahoma"/>
            <family val="2"/>
          </rPr>
          <t xml:space="preserve">CB1.5:Call Back at 1.5
CB1.0:Call Back at 1.0
</t>
        </r>
      </text>
    </comment>
    <comment ref="I53" authorId="0" shapeId="0" xr:uid="{8B8DE816-AA97-451B-A1D3-96AE65BFD01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EBE9E0FA-E515-4D8E-8CB4-CE59815ACBBC}">
      <text>
        <r>
          <rPr>
            <b/>
            <sz val="9"/>
            <color indexed="81"/>
            <rFont val="Tahoma"/>
            <family val="2"/>
          </rPr>
          <t>O: Overtime Earned</t>
        </r>
      </text>
    </comment>
    <comment ref="K53" authorId="0" shapeId="0" xr:uid="{990EF567-E7B7-4214-BFB5-FB46E1FFCF09}">
      <text>
        <r>
          <rPr>
            <b/>
            <sz val="9"/>
            <color indexed="81"/>
            <rFont val="Tahoma"/>
            <family val="2"/>
          </rPr>
          <t>CU:Comp Time Used</t>
        </r>
      </text>
    </comment>
    <comment ref="L53" authorId="0" shapeId="0" xr:uid="{934A29B0-5A63-418E-B741-827E97F29226}">
      <text>
        <r>
          <rPr>
            <b/>
            <sz val="9"/>
            <color indexed="81"/>
            <rFont val="Tahoma"/>
            <family val="2"/>
          </rPr>
          <t xml:space="preserve">C19 Mandatory Comp Time Used
</t>
        </r>
      </text>
    </comment>
    <comment ref="M53" authorId="1" shapeId="0" xr:uid="{0AA7E767-5B20-4961-946F-2B8375A5A8A0}">
      <text>
        <r>
          <rPr>
            <b/>
            <sz val="9"/>
            <color indexed="81"/>
            <rFont val="Tahoma"/>
            <family val="2"/>
          </rPr>
          <t xml:space="preserve">V: Vacation 
</t>
        </r>
        <r>
          <rPr>
            <sz val="9"/>
            <color indexed="81"/>
            <rFont val="Tahoma"/>
            <family val="2"/>
          </rPr>
          <t xml:space="preserve">
</t>
        </r>
      </text>
    </comment>
    <comment ref="N53" authorId="0" shapeId="0" xr:uid="{26A9FC84-2FCF-420E-8796-F1C4F611A0E0}">
      <text>
        <r>
          <rPr>
            <b/>
            <sz val="9"/>
            <color indexed="81"/>
            <rFont val="Tahoma"/>
            <family val="2"/>
          </rPr>
          <t>S: Sick</t>
        </r>
      </text>
    </comment>
    <comment ref="O53" authorId="0" shapeId="0" xr:uid="{4DD4D84D-D946-4365-BE67-AA50F3F2E92E}">
      <text>
        <r>
          <rPr>
            <b/>
            <sz val="9"/>
            <color indexed="81"/>
            <rFont val="Tahoma"/>
            <family val="2"/>
          </rPr>
          <t>CI:</t>
        </r>
        <r>
          <rPr>
            <sz val="9"/>
            <color indexed="81"/>
            <rFont val="Tahoma"/>
            <family val="2"/>
          </rPr>
          <t xml:space="preserve"> Community Involvment
</t>
        </r>
      </text>
    </comment>
    <comment ref="P53" authorId="0" shapeId="0" xr:uid="{1C42A789-6D7B-4357-955C-6B3912B1ADF8}">
      <text>
        <r>
          <rPr>
            <b/>
            <sz val="9"/>
            <color indexed="81"/>
            <rFont val="Tahoma"/>
            <family val="2"/>
          </rPr>
          <t>BL: Bonus Leave</t>
        </r>
      </text>
    </comment>
    <comment ref="Q53" authorId="0" shapeId="0" xr:uid="{8056E1E9-1273-411D-829A-76DCFDAB4DDD}">
      <text>
        <r>
          <rPr>
            <b/>
            <sz val="9"/>
            <color indexed="81"/>
            <rFont val="Tahoma"/>
            <family val="2"/>
          </rPr>
          <t>H: Holiday.
When the university is closed on a holiday, mark the hours here.</t>
        </r>
      </text>
    </comment>
    <comment ref="R53" authorId="1" shapeId="0" xr:uid="{934AF30A-DE4B-4B64-9889-E83FBD17E38F}">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58242176-4CAE-4BE6-B6B4-C0CA99639176}">
      <text>
        <r>
          <rPr>
            <b/>
            <sz val="9"/>
            <color indexed="81"/>
            <rFont val="Tahoma"/>
            <family val="2"/>
          </rPr>
          <t>AM: Adverse Weather Makeup Hours
Indicate time worked that will be used to make up time taken off due to adverse weather.</t>
        </r>
      </text>
    </comment>
    <comment ref="V53" authorId="0" shapeId="0" xr:uid="{8000F258-5EEA-4EA1-92D3-EA7E41F0A5CE}">
      <text>
        <r>
          <rPr>
            <b/>
            <sz val="9"/>
            <color indexed="81"/>
            <rFont val="Tahoma"/>
            <family val="2"/>
          </rPr>
          <t>AP: Adverse Weather Time Not Worked</t>
        </r>
      </text>
    </comment>
    <comment ref="W53" authorId="0" shapeId="0" xr:uid="{BE9DC8A6-52F4-447D-A741-9B1DDCEFA616}">
      <text>
        <r>
          <rPr>
            <b/>
            <sz val="9"/>
            <color indexed="81"/>
            <rFont val="Tahoma"/>
            <family val="2"/>
          </rPr>
          <t>AWLW: Adverse Weather Leave Without Pay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BC2C572C-808A-4D6B-82D0-5EE09AA034AA}">
      <text>
        <r>
          <rPr>
            <b/>
            <sz val="9"/>
            <color indexed="81"/>
            <rFont val="Tahoma"/>
            <family val="2"/>
          </rPr>
          <t>SP: Shift Pay</t>
        </r>
      </text>
    </comment>
    <comment ref="E5" authorId="0" shapeId="0" xr:uid="{9B872177-DED5-42F7-8432-AEFC6A175E66}">
      <text>
        <r>
          <rPr>
            <b/>
            <sz val="9"/>
            <color indexed="81"/>
            <rFont val="Tahoma"/>
            <family val="2"/>
          </rPr>
          <t>HP: Holiday Premium Pay</t>
        </r>
      </text>
    </comment>
    <comment ref="F5" authorId="0" shapeId="0" xr:uid="{04D0EDED-A6E8-403E-8726-6BED35482FEF}">
      <text>
        <r>
          <rPr>
            <b/>
            <sz val="9"/>
            <color indexed="81"/>
            <rFont val="Tahoma"/>
            <family val="2"/>
          </rPr>
          <t>OC: On Call Hours</t>
        </r>
      </text>
    </comment>
    <comment ref="G5" authorId="0" shapeId="0" xr:uid="{EC55AF30-DE03-4A8C-8DD8-93D572769F95}">
      <text>
        <r>
          <rPr>
            <b/>
            <sz val="9"/>
            <color indexed="81"/>
            <rFont val="Tahoma"/>
            <family val="2"/>
          </rPr>
          <t xml:space="preserve">CB1.5:Call Back at 1.5
CB1.0:Call Back at 1.0
</t>
        </r>
      </text>
    </comment>
    <comment ref="I5" authorId="0" shapeId="0" xr:uid="{15994054-2E7E-4A4E-A489-C7C96C08E62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A7193A8F-C725-493F-9F73-6A83552A036B}">
      <text>
        <r>
          <rPr>
            <b/>
            <sz val="9"/>
            <color indexed="81"/>
            <rFont val="Tahoma"/>
            <family val="2"/>
          </rPr>
          <t>O: Overtime Earned</t>
        </r>
      </text>
    </comment>
    <comment ref="K5" authorId="0" shapeId="0" xr:uid="{ED8DD497-B36C-494C-9115-45AC38A0F124}">
      <text>
        <r>
          <rPr>
            <b/>
            <sz val="9"/>
            <color indexed="81"/>
            <rFont val="Tahoma"/>
            <family val="2"/>
          </rPr>
          <t>CU:Comp Time Used</t>
        </r>
      </text>
    </comment>
    <comment ref="L5" authorId="0" shapeId="0" xr:uid="{536F23B1-23BA-4F74-918A-E68CAB91A3EB}">
      <text>
        <r>
          <rPr>
            <b/>
            <sz val="9"/>
            <color indexed="81"/>
            <rFont val="Tahoma"/>
            <family val="2"/>
          </rPr>
          <t xml:space="preserve">C19 Mandatory Comp Time Used
</t>
        </r>
      </text>
    </comment>
    <comment ref="M5" authorId="1" shapeId="0" xr:uid="{D79ED9AB-7A52-4E69-B006-02F78D168722}">
      <text>
        <r>
          <rPr>
            <b/>
            <sz val="9"/>
            <color indexed="81"/>
            <rFont val="Tahoma"/>
            <family val="2"/>
          </rPr>
          <t xml:space="preserve">V: Vacation 
</t>
        </r>
        <r>
          <rPr>
            <sz val="9"/>
            <color indexed="81"/>
            <rFont val="Tahoma"/>
            <family val="2"/>
          </rPr>
          <t xml:space="preserve">
</t>
        </r>
      </text>
    </comment>
    <comment ref="N5" authorId="0" shapeId="0" xr:uid="{E1780A21-7D59-42B6-988D-BD439C83C206}">
      <text>
        <r>
          <rPr>
            <b/>
            <sz val="9"/>
            <color indexed="81"/>
            <rFont val="Tahoma"/>
            <family val="2"/>
          </rPr>
          <t>S: Sick</t>
        </r>
      </text>
    </comment>
    <comment ref="O5" authorId="0" shapeId="0" xr:uid="{44684051-A57A-40C1-96CA-EB3C0D5071CB}">
      <text>
        <r>
          <rPr>
            <b/>
            <sz val="9"/>
            <color indexed="81"/>
            <rFont val="Tahoma"/>
            <family val="2"/>
          </rPr>
          <t>CI:</t>
        </r>
        <r>
          <rPr>
            <sz val="9"/>
            <color indexed="81"/>
            <rFont val="Tahoma"/>
            <family val="2"/>
          </rPr>
          <t xml:space="preserve"> Community Involvment
</t>
        </r>
      </text>
    </comment>
    <comment ref="P5" authorId="0" shapeId="0" xr:uid="{B14DC8DB-FE5C-439E-973E-E3DA556A39EE}">
      <text>
        <r>
          <rPr>
            <b/>
            <sz val="9"/>
            <color indexed="81"/>
            <rFont val="Tahoma"/>
            <family val="2"/>
          </rPr>
          <t>BL: Bonus Leave</t>
        </r>
      </text>
    </comment>
    <comment ref="Q5" authorId="0" shapeId="0" xr:uid="{01D2DD47-6E30-4B20-9806-4E4CC64ABBD2}">
      <text>
        <r>
          <rPr>
            <b/>
            <sz val="9"/>
            <color indexed="81"/>
            <rFont val="Tahoma"/>
            <family val="2"/>
          </rPr>
          <t>H: Holiday.
When the university is closed on a holiday, mark the hours here.</t>
        </r>
      </text>
    </comment>
    <comment ref="R5" authorId="1" shapeId="0" xr:uid="{11B2D612-1B10-4CE6-91E1-B4D1094A056D}">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C8194D59-B222-43E7-B8E7-957EA062AC35}">
      <text>
        <r>
          <rPr>
            <b/>
            <sz val="9"/>
            <color indexed="81"/>
            <rFont val="Tahoma"/>
            <family val="2"/>
          </rPr>
          <t>AM: Adverse Weather Makeup Hours
Indicate time worked that will be used to make up time taken off due to adverse weather.</t>
        </r>
      </text>
    </comment>
    <comment ref="V5" authorId="0" shapeId="0" xr:uid="{C3C4EC67-F123-45FE-A21D-63D768CB62E2}">
      <text>
        <r>
          <rPr>
            <b/>
            <sz val="9"/>
            <color indexed="81"/>
            <rFont val="Tahoma"/>
            <family val="2"/>
          </rPr>
          <t>AP: Adverse Weather Time Not Worked</t>
        </r>
      </text>
    </comment>
    <comment ref="W5" authorId="0" shapeId="0" xr:uid="{1E803045-7C44-4547-A98B-D05094B125CD}">
      <text>
        <r>
          <rPr>
            <b/>
            <sz val="9"/>
            <color indexed="81"/>
            <rFont val="Tahoma"/>
            <family val="2"/>
          </rPr>
          <t>AWLW: Adverse Weather Leave Without Pay</t>
        </r>
      </text>
    </comment>
    <comment ref="D17" authorId="0" shapeId="0" xr:uid="{0A6AB100-0C7F-4811-8F16-CD37832BFF84}">
      <text>
        <r>
          <rPr>
            <b/>
            <sz val="9"/>
            <color indexed="81"/>
            <rFont val="Tahoma"/>
            <family val="2"/>
          </rPr>
          <t>SP: Shift Pay</t>
        </r>
      </text>
    </comment>
    <comment ref="E17" authorId="0" shapeId="0" xr:uid="{672482C7-0E4B-4EAA-B675-CBD2203E78F1}">
      <text>
        <r>
          <rPr>
            <b/>
            <sz val="9"/>
            <color indexed="81"/>
            <rFont val="Tahoma"/>
            <family val="2"/>
          </rPr>
          <t>HP: Holiday Premium Pay</t>
        </r>
      </text>
    </comment>
    <comment ref="F17" authorId="0" shapeId="0" xr:uid="{44306F1D-648E-44D8-B151-8B45DB722FFE}">
      <text>
        <r>
          <rPr>
            <b/>
            <sz val="9"/>
            <color indexed="81"/>
            <rFont val="Tahoma"/>
            <family val="2"/>
          </rPr>
          <t>OC: On Call Hours</t>
        </r>
      </text>
    </comment>
    <comment ref="G17" authorId="0" shapeId="0" xr:uid="{B202E7AC-A002-4AB0-9EEF-FF1013F28094}">
      <text>
        <r>
          <rPr>
            <b/>
            <sz val="9"/>
            <color indexed="81"/>
            <rFont val="Tahoma"/>
            <family val="2"/>
          </rPr>
          <t xml:space="preserve">CB1.5:Call Back at 1.5
CB1.0:Call Back at 1.0
</t>
        </r>
      </text>
    </comment>
    <comment ref="I17" authorId="0" shapeId="0" xr:uid="{D067472F-1645-44E7-ACDB-1BB2169079B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7CF0917B-9786-413A-AEA7-05BF694EC016}">
      <text>
        <r>
          <rPr>
            <b/>
            <sz val="9"/>
            <color indexed="81"/>
            <rFont val="Tahoma"/>
            <family val="2"/>
          </rPr>
          <t>O: Overtime Earned</t>
        </r>
      </text>
    </comment>
    <comment ref="K17" authorId="0" shapeId="0" xr:uid="{6E045D4D-6FA2-4359-AD71-43E4877877EC}">
      <text>
        <r>
          <rPr>
            <b/>
            <sz val="9"/>
            <color indexed="81"/>
            <rFont val="Tahoma"/>
            <family val="2"/>
          </rPr>
          <t>CU:Comp Time Used</t>
        </r>
      </text>
    </comment>
    <comment ref="L17" authorId="0" shapeId="0" xr:uid="{23870E66-B6C5-4AB7-8AD8-8EA537938573}">
      <text>
        <r>
          <rPr>
            <b/>
            <sz val="9"/>
            <color indexed="81"/>
            <rFont val="Tahoma"/>
            <family val="2"/>
          </rPr>
          <t xml:space="preserve">C19 Mandatory Comp Time Used
</t>
        </r>
      </text>
    </comment>
    <comment ref="M17" authorId="1" shapeId="0" xr:uid="{20725C5E-A22F-45DA-84C1-26EF2179941F}">
      <text>
        <r>
          <rPr>
            <b/>
            <sz val="9"/>
            <color indexed="81"/>
            <rFont val="Tahoma"/>
            <family val="2"/>
          </rPr>
          <t xml:space="preserve">V: Vacation 
</t>
        </r>
        <r>
          <rPr>
            <sz val="9"/>
            <color indexed="81"/>
            <rFont val="Tahoma"/>
            <family val="2"/>
          </rPr>
          <t xml:space="preserve">
</t>
        </r>
      </text>
    </comment>
    <comment ref="N17" authorId="0" shapeId="0" xr:uid="{27A19177-1E80-4410-80D2-A0727DCCDA4B}">
      <text>
        <r>
          <rPr>
            <b/>
            <sz val="9"/>
            <color indexed="81"/>
            <rFont val="Tahoma"/>
            <family val="2"/>
          </rPr>
          <t>S: Sick</t>
        </r>
      </text>
    </comment>
    <comment ref="O17" authorId="0" shapeId="0" xr:uid="{02D89EF8-A3B7-4D1E-8FB6-23ADD8288E82}">
      <text>
        <r>
          <rPr>
            <b/>
            <sz val="9"/>
            <color indexed="81"/>
            <rFont val="Tahoma"/>
            <family val="2"/>
          </rPr>
          <t>CI:</t>
        </r>
        <r>
          <rPr>
            <sz val="9"/>
            <color indexed="81"/>
            <rFont val="Tahoma"/>
            <family val="2"/>
          </rPr>
          <t xml:space="preserve"> Community Involvment
</t>
        </r>
      </text>
    </comment>
    <comment ref="P17" authorId="0" shapeId="0" xr:uid="{C350C354-CE3E-4C52-8B14-F9C0E336D1FA}">
      <text>
        <r>
          <rPr>
            <b/>
            <sz val="9"/>
            <color indexed="81"/>
            <rFont val="Tahoma"/>
            <family val="2"/>
          </rPr>
          <t>BL: Bonus Leave</t>
        </r>
      </text>
    </comment>
    <comment ref="Q17" authorId="0" shapeId="0" xr:uid="{A65902D3-11A2-4A20-9F09-CD3FCFA32BF2}">
      <text>
        <r>
          <rPr>
            <b/>
            <sz val="9"/>
            <color indexed="81"/>
            <rFont val="Tahoma"/>
            <family val="2"/>
          </rPr>
          <t>H: Holiday.
When the university is closed on a holiday, mark the hours here.</t>
        </r>
      </text>
    </comment>
    <comment ref="R17" authorId="1" shapeId="0" xr:uid="{765AD0A1-0F66-4784-A634-6F9D2237F9B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3581E5EA-8DB6-4CD3-8476-F631C17D0A3C}">
      <text>
        <r>
          <rPr>
            <b/>
            <sz val="9"/>
            <color indexed="81"/>
            <rFont val="Tahoma"/>
            <family val="2"/>
          </rPr>
          <t>AM: Adverse Weather Makeup Hours
Indicate time worked that will be used to make up time taken off due to adverse weather.</t>
        </r>
      </text>
    </comment>
    <comment ref="V17" authorId="0" shapeId="0" xr:uid="{24139EE4-721D-4EDF-8EA8-7A672CC2B7E6}">
      <text>
        <r>
          <rPr>
            <b/>
            <sz val="9"/>
            <color indexed="81"/>
            <rFont val="Tahoma"/>
            <family val="2"/>
          </rPr>
          <t>AP: Adverse Weather Time Not Worked</t>
        </r>
      </text>
    </comment>
    <comment ref="W17" authorId="0" shapeId="0" xr:uid="{757F6D08-DBF2-4B83-B68E-795FF260A614}">
      <text>
        <r>
          <rPr>
            <b/>
            <sz val="9"/>
            <color indexed="81"/>
            <rFont val="Tahoma"/>
            <family val="2"/>
          </rPr>
          <t>AWLW: Adverse Weather Leave Without Pay</t>
        </r>
      </text>
    </comment>
    <comment ref="D29" authorId="0" shapeId="0" xr:uid="{4B2B57B8-C3A8-4EB6-9BD5-2EA25F59720B}">
      <text>
        <r>
          <rPr>
            <b/>
            <sz val="9"/>
            <color indexed="81"/>
            <rFont val="Tahoma"/>
            <family val="2"/>
          </rPr>
          <t>SP: Shift Pay</t>
        </r>
      </text>
    </comment>
    <comment ref="E29" authorId="0" shapeId="0" xr:uid="{A25E1653-C4B2-4B9C-96C3-C7B85A73A610}">
      <text>
        <r>
          <rPr>
            <b/>
            <sz val="9"/>
            <color indexed="81"/>
            <rFont val="Tahoma"/>
            <family val="2"/>
          </rPr>
          <t>HP: Holiday Premium Pay</t>
        </r>
      </text>
    </comment>
    <comment ref="F29" authorId="0" shapeId="0" xr:uid="{0D17A181-900B-491C-9D9D-FFC9275133D6}">
      <text>
        <r>
          <rPr>
            <b/>
            <sz val="9"/>
            <color indexed="81"/>
            <rFont val="Tahoma"/>
            <family val="2"/>
          </rPr>
          <t>OC: On Call Hours</t>
        </r>
      </text>
    </comment>
    <comment ref="G29" authorId="0" shapeId="0" xr:uid="{3759B80E-1198-4BF2-A54C-CBB7609391F1}">
      <text>
        <r>
          <rPr>
            <b/>
            <sz val="9"/>
            <color indexed="81"/>
            <rFont val="Tahoma"/>
            <family val="2"/>
          </rPr>
          <t xml:space="preserve">CB1.5:Call Back at 1.5
CB1.0:Call Back at 1.0
</t>
        </r>
      </text>
    </comment>
    <comment ref="I29" authorId="0" shapeId="0" xr:uid="{631528D2-2116-47DB-A51E-9AA69CB8233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450C4A54-22B1-4165-B565-C02AE220F0B0}">
      <text>
        <r>
          <rPr>
            <b/>
            <sz val="9"/>
            <color indexed="81"/>
            <rFont val="Tahoma"/>
            <family val="2"/>
          </rPr>
          <t>O: Overtime Earned</t>
        </r>
      </text>
    </comment>
    <comment ref="K29" authorId="0" shapeId="0" xr:uid="{F22295C0-90DA-4813-B904-1E9693FB2A04}">
      <text>
        <r>
          <rPr>
            <b/>
            <sz val="9"/>
            <color indexed="81"/>
            <rFont val="Tahoma"/>
            <family val="2"/>
          </rPr>
          <t>CU:Comp Time Used</t>
        </r>
      </text>
    </comment>
    <comment ref="L29" authorId="0" shapeId="0" xr:uid="{5B89B3BD-A1DA-4F87-92B7-41AF91341DAA}">
      <text>
        <r>
          <rPr>
            <b/>
            <sz val="9"/>
            <color indexed="81"/>
            <rFont val="Tahoma"/>
            <family val="2"/>
          </rPr>
          <t xml:space="preserve">C19 Mandatory Comp Time Used
</t>
        </r>
      </text>
    </comment>
    <comment ref="M29" authorId="1" shapeId="0" xr:uid="{1C6DF57C-6F23-4B7D-8379-3039C95224B9}">
      <text>
        <r>
          <rPr>
            <b/>
            <sz val="9"/>
            <color indexed="81"/>
            <rFont val="Tahoma"/>
            <family val="2"/>
          </rPr>
          <t xml:space="preserve">V: Vacation 
</t>
        </r>
        <r>
          <rPr>
            <sz val="9"/>
            <color indexed="81"/>
            <rFont val="Tahoma"/>
            <family val="2"/>
          </rPr>
          <t xml:space="preserve">
</t>
        </r>
      </text>
    </comment>
    <comment ref="N29" authorId="0" shapeId="0" xr:uid="{10A74201-53B6-443F-A8F6-FD3CB0A15484}">
      <text>
        <r>
          <rPr>
            <b/>
            <sz val="9"/>
            <color indexed="81"/>
            <rFont val="Tahoma"/>
            <family val="2"/>
          </rPr>
          <t>S: Sick</t>
        </r>
      </text>
    </comment>
    <comment ref="O29" authorId="0" shapeId="0" xr:uid="{791CD769-B63E-419B-BBBA-BF3656EA237F}">
      <text>
        <r>
          <rPr>
            <b/>
            <sz val="9"/>
            <color indexed="81"/>
            <rFont val="Tahoma"/>
            <family val="2"/>
          </rPr>
          <t>CI:</t>
        </r>
        <r>
          <rPr>
            <sz val="9"/>
            <color indexed="81"/>
            <rFont val="Tahoma"/>
            <family val="2"/>
          </rPr>
          <t xml:space="preserve"> Community Involvment
</t>
        </r>
      </text>
    </comment>
    <comment ref="P29" authorId="0" shapeId="0" xr:uid="{662D41E4-02AF-4C97-9C22-263CA2C2ACA1}">
      <text>
        <r>
          <rPr>
            <b/>
            <sz val="9"/>
            <color indexed="81"/>
            <rFont val="Tahoma"/>
            <family val="2"/>
          </rPr>
          <t>BL: Bonus Leave</t>
        </r>
      </text>
    </comment>
    <comment ref="Q29" authorId="0" shapeId="0" xr:uid="{B97C5C83-4811-4868-B6F9-8F0289810740}">
      <text>
        <r>
          <rPr>
            <b/>
            <sz val="9"/>
            <color indexed="81"/>
            <rFont val="Tahoma"/>
            <family val="2"/>
          </rPr>
          <t>H: Holiday.
When the university is closed on a holiday, mark the hours here.</t>
        </r>
      </text>
    </comment>
    <comment ref="R29" authorId="1" shapeId="0" xr:uid="{3F8BD1BE-F161-4D62-98C1-31F63A48E87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FC8CB2CF-E571-44F3-8F83-30B1A400D24B}">
      <text>
        <r>
          <rPr>
            <b/>
            <sz val="9"/>
            <color indexed="81"/>
            <rFont val="Tahoma"/>
            <family val="2"/>
          </rPr>
          <t>AM: Adverse Weather Makeup Hours
Indicate time worked that will be used to make up time taken off due to adverse weather.</t>
        </r>
      </text>
    </comment>
    <comment ref="V29" authorId="0" shapeId="0" xr:uid="{11B86A70-CF94-439F-9942-AEC0F6938DD9}">
      <text>
        <r>
          <rPr>
            <b/>
            <sz val="9"/>
            <color indexed="81"/>
            <rFont val="Tahoma"/>
            <family val="2"/>
          </rPr>
          <t>AP: Adverse Weather Time Not Worked</t>
        </r>
      </text>
    </comment>
    <comment ref="W29" authorId="0" shapeId="0" xr:uid="{68173DD0-C1F3-4E6B-B1B3-7B8582C24903}">
      <text>
        <r>
          <rPr>
            <b/>
            <sz val="9"/>
            <color indexed="81"/>
            <rFont val="Tahoma"/>
            <family val="2"/>
          </rPr>
          <t>AWLW: Adverse Weather Leave Without Pay</t>
        </r>
      </text>
    </comment>
    <comment ref="D41" authorId="0" shapeId="0" xr:uid="{2902A9E3-B440-4B09-9985-80B33D1D3E69}">
      <text>
        <r>
          <rPr>
            <b/>
            <sz val="9"/>
            <color indexed="81"/>
            <rFont val="Tahoma"/>
            <family val="2"/>
          </rPr>
          <t>SP: Shift Pay</t>
        </r>
      </text>
    </comment>
    <comment ref="E41" authorId="0" shapeId="0" xr:uid="{10416967-462B-42AD-A30D-D1B11DD9C802}">
      <text>
        <r>
          <rPr>
            <b/>
            <sz val="9"/>
            <color indexed="81"/>
            <rFont val="Tahoma"/>
            <family val="2"/>
          </rPr>
          <t>HP: Holiday Premium Pay</t>
        </r>
      </text>
    </comment>
    <comment ref="F41" authorId="0" shapeId="0" xr:uid="{79A40C6A-6F60-4805-959A-423CCC0FF1A8}">
      <text>
        <r>
          <rPr>
            <b/>
            <sz val="9"/>
            <color indexed="81"/>
            <rFont val="Tahoma"/>
            <family val="2"/>
          </rPr>
          <t>OC: On Call Hours</t>
        </r>
      </text>
    </comment>
    <comment ref="G41" authorId="0" shapeId="0" xr:uid="{E4B8A622-4053-4962-8DEB-EF272B3870BB}">
      <text>
        <r>
          <rPr>
            <b/>
            <sz val="9"/>
            <color indexed="81"/>
            <rFont val="Tahoma"/>
            <family val="2"/>
          </rPr>
          <t xml:space="preserve">CB1.5:Call Back at 1.5
CB1.0:Call Back at 1.0
</t>
        </r>
      </text>
    </comment>
    <comment ref="I41" authorId="0" shapeId="0" xr:uid="{16135217-79FD-479E-ADA3-B35E83E425F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B24FBCD9-F43F-4530-A5E2-0854E81BDE7F}">
      <text>
        <r>
          <rPr>
            <b/>
            <sz val="9"/>
            <color indexed="81"/>
            <rFont val="Tahoma"/>
            <family val="2"/>
          </rPr>
          <t>O: Overtime Earned</t>
        </r>
      </text>
    </comment>
    <comment ref="K41" authorId="0" shapeId="0" xr:uid="{1E9FDA3A-78F8-4321-9DDF-B77958BAA58D}">
      <text>
        <r>
          <rPr>
            <b/>
            <sz val="9"/>
            <color indexed="81"/>
            <rFont val="Tahoma"/>
            <family val="2"/>
          </rPr>
          <t>CU:Comp Time Used</t>
        </r>
      </text>
    </comment>
    <comment ref="L41" authorId="0" shapeId="0" xr:uid="{F5BBFF33-F6F9-48EE-91FB-5AFD1203D9D4}">
      <text>
        <r>
          <rPr>
            <b/>
            <sz val="9"/>
            <color indexed="81"/>
            <rFont val="Tahoma"/>
            <family val="2"/>
          </rPr>
          <t xml:space="preserve">C19 Mandatory Comp Time Used
</t>
        </r>
      </text>
    </comment>
    <comment ref="M41" authorId="1" shapeId="0" xr:uid="{B3FD4A46-836F-4164-B904-B45CE7EA8BF1}">
      <text>
        <r>
          <rPr>
            <b/>
            <sz val="9"/>
            <color indexed="81"/>
            <rFont val="Tahoma"/>
            <family val="2"/>
          </rPr>
          <t xml:space="preserve">V: Vacation 
</t>
        </r>
        <r>
          <rPr>
            <sz val="9"/>
            <color indexed="81"/>
            <rFont val="Tahoma"/>
            <family val="2"/>
          </rPr>
          <t xml:space="preserve">
</t>
        </r>
      </text>
    </comment>
    <comment ref="N41" authorId="0" shapeId="0" xr:uid="{051A6585-EC22-4DF1-BDC2-77D639C1EB2D}">
      <text>
        <r>
          <rPr>
            <b/>
            <sz val="9"/>
            <color indexed="81"/>
            <rFont val="Tahoma"/>
            <family val="2"/>
          </rPr>
          <t>S: Sick</t>
        </r>
      </text>
    </comment>
    <comment ref="O41" authorId="0" shapeId="0" xr:uid="{2879AFE3-C122-433E-9EB3-E884F6920253}">
      <text>
        <r>
          <rPr>
            <b/>
            <sz val="9"/>
            <color indexed="81"/>
            <rFont val="Tahoma"/>
            <family val="2"/>
          </rPr>
          <t>CI:</t>
        </r>
        <r>
          <rPr>
            <sz val="9"/>
            <color indexed="81"/>
            <rFont val="Tahoma"/>
            <family val="2"/>
          </rPr>
          <t xml:space="preserve"> Community Involvment
</t>
        </r>
      </text>
    </comment>
    <comment ref="P41" authorId="0" shapeId="0" xr:uid="{E5971CED-E1D8-4F0D-9680-47F2B855655E}">
      <text>
        <r>
          <rPr>
            <b/>
            <sz val="9"/>
            <color indexed="81"/>
            <rFont val="Tahoma"/>
            <family val="2"/>
          </rPr>
          <t>BL: Bonus Leave</t>
        </r>
      </text>
    </comment>
    <comment ref="Q41" authorId="0" shapeId="0" xr:uid="{C42B644E-5C4B-4FC3-9B9E-566F66E3F258}">
      <text>
        <r>
          <rPr>
            <b/>
            <sz val="9"/>
            <color indexed="81"/>
            <rFont val="Tahoma"/>
            <family val="2"/>
          </rPr>
          <t>H: Holiday.
When the university is closed on a holiday, mark the hours here.</t>
        </r>
      </text>
    </comment>
    <comment ref="R41" authorId="1" shapeId="0" xr:uid="{8661BE11-A397-45E1-8557-485CE6DCB6F2}">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6DE17AAE-D725-4207-B030-7E6C00BACFD9}">
      <text>
        <r>
          <rPr>
            <b/>
            <sz val="9"/>
            <color indexed="81"/>
            <rFont val="Tahoma"/>
            <family val="2"/>
          </rPr>
          <t>AM: Adverse Weather Makeup Hours
Indicate time worked that will be used to make up time taken off due to adverse weather.</t>
        </r>
      </text>
    </comment>
    <comment ref="V41" authorId="0" shapeId="0" xr:uid="{5A19F609-38B4-45FC-B841-095F849BE1C0}">
      <text>
        <r>
          <rPr>
            <b/>
            <sz val="9"/>
            <color indexed="81"/>
            <rFont val="Tahoma"/>
            <family val="2"/>
          </rPr>
          <t>AP: Adverse Weather Time Not Worked</t>
        </r>
      </text>
    </comment>
    <comment ref="W41" authorId="0" shapeId="0" xr:uid="{B233F94A-A3DE-4566-9A6B-453BE0982801}">
      <text>
        <r>
          <rPr>
            <b/>
            <sz val="9"/>
            <color indexed="81"/>
            <rFont val="Tahoma"/>
            <family val="2"/>
          </rPr>
          <t>AWLW: Adverse Weather Leave Without Pay</t>
        </r>
      </text>
    </comment>
    <comment ref="D53" authorId="0" shapeId="0" xr:uid="{94A4CD5D-F678-49B9-97B5-F18AB111A65F}">
      <text>
        <r>
          <rPr>
            <b/>
            <sz val="9"/>
            <color indexed="81"/>
            <rFont val="Tahoma"/>
            <family val="2"/>
          </rPr>
          <t>SP: Shift Pay</t>
        </r>
      </text>
    </comment>
    <comment ref="E53" authorId="0" shapeId="0" xr:uid="{898F5F33-F8EB-4CEA-8AF5-8B76ABC87FC3}">
      <text>
        <r>
          <rPr>
            <b/>
            <sz val="9"/>
            <color indexed="81"/>
            <rFont val="Tahoma"/>
            <family val="2"/>
          </rPr>
          <t>HP: Holiday Premium Pay</t>
        </r>
      </text>
    </comment>
    <comment ref="F53" authorId="0" shapeId="0" xr:uid="{11E69715-BE0B-4096-A67A-052DDFC36A86}">
      <text>
        <r>
          <rPr>
            <b/>
            <sz val="9"/>
            <color indexed="81"/>
            <rFont val="Tahoma"/>
            <family val="2"/>
          </rPr>
          <t>OC: On Call Hours</t>
        </r>
      </text>
    </comment>
    <comment ref="G53" authorId="0" shapeId="0" xr:uid="{2FD5C043-C93B-4949-A396-6EFDED3F4A59}">
      <text>
        <r>
          <rPr>
            <b/>
            <sz val="9"/>
            <color indexed="81"/>
            <rFont val="Tahoma"/>
            <family val="2"/>
          </rPr>
          <t xml:space="preserve">CB1.5:Call Back at 1.5
CB1.0:Call Back at 1.0
</t>
        </r>
      </text>
    </comment>
    <comment ref="I53" authorId="0" shapeId="0" xr:uid="{6D44751E-F3DF-4ED2-BABB-1824E00E75FE}">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D183BB80-D612-41CE-8445-7FDA63E7C099}">
      <text>
        <r>
          <rPr>
            <b/>
            <sz val="9"/>
            <color indexed="81"/>
            <rFont val="Tahoma"/>
            <family val="2"/>
          </rPr>
          <t>O: Overtime Earned</t>
        </r>
      </text>
    </comment>
    <comment ref="K53" authorId="0" shapeId="0" xr:uid="{07491441-A3CA-424D-94E5-B5C44207C950}">
      <text>
        <r>
          <rPr>
            <b/>
            <sz val="9"/>
            <color indexed="81"/>
            <rFont val="Tahoma"/>
            <family val="2"/>
          </rPr>
          <t>CU:Comp Time Used</t>
        </r>
      </text>
    </comment>
    <comment ref="L53" authorId="0" shapeId="0" xr:uid="{28A19A91-7FD2-4DF5-9C0F-59C6970E4831}">
      <text>
        <r>
          <rPr>
            <b/>
            <sz val="9"/>
            <color indexed="81"/>
            <rFont val="Tahoma"/>
            <family val="2"/>
          </rPr>
          <t xml:space="preserve">C19 Mandatory Comp Time Used
</t>
        </r>
      </text>
    </comment>
    <comment ref="M53" authorId="1" shapeId="0" xr:uid="{C2D80C0C-CCFD-478A-BE56-961A188809F8}">
      <text>
        <r>
          <rPr>
            <b/>
            <sz val="9"/>
            <color indexed="81"/>
            <rFont val="Tahoma"/>
            <family val="2"/>
          </rPr>
          <t xml:space="preserve">V: Vacation 
</t>
        </r>
        <r>
          <rPr>
            <sz val="9"/>
            <color indexed="81"/>
            <rFont val="Tahoma"/>
            <family val="2"/>
          </rPr>
          <t xml:space="preserve">
</t>
        </r>
      </text>
    </comment>
    <comment ref="N53" authorId="0" shapeId="0" xr:uid="{720DBDDE-4CDD-4699-A370-002EFD1E29C2}">
      <text>
        <r>
          <rPr>
            <b/>
            <sz val="9"/>
            <color indexed="81"/>
            <rFont val="Tahoma"/>
            <family val="2"/>
          </rPr>
          <t>S: Sick</t>
        </r>
      </text>
    </comment>
    <comment ref="O53" authorId="0" shapeId="0" xr:uid="{30CB7906-3B1C-442A-A869-6846AADA4C13}">
      <text>
        <r>
          <rPr>
            <b/>
            <sz val="9"/>
            <color indexed="81"/>
            <rFont val="Tahoma"/>
            <family val="2"/>
          </rPr>
          <t>CI:</t>
        </r>
        <r>
          <rPr>
            <sz val="9"/>
            <color indexed="81"/>
            <rFont val="Tahoma"/>
            <family val="2"/>
          </rPr>
          <t xml:space="preserve"> Community Involvment
</t>
        </r>
      </text>
    </comment>
    <comment ref="P53" authorId="0" shapeId="0" xr:uid="{25D612B8-4FFE-4AA3-A9E0-AF998F4B39CF}">
      <text>
        <r>
          <rPr>
            <b/>
            <sz val="9"/>
            <color indexed="81"/>
            <rFont val="Tahoma"/>
            <family val="2"/>
          </rPr>
          <t>BL: Bonus Leave</t>
        </r>
      </text>
    </comment>
    <comment ref="Q53" authorId="0" shapeId="0" xr:uid="{E2A35561-DF13-420C-A4E1-91216C580277}">
      <text>
        <r>
          <rPr>
            <b/>
            <sz val="9"/>
            <color indexed="81"/>
            <rFont val="Tahoma"/>
            <family val="2"/>
          </rPr>
          <t>H: Holiday.
When the university is closed on a holiday, mark the hours here.</t>
        </r>
      </text>
    </comment>
    <comment ref="R53" authorId="1" shapeId="0" xr:uid="{D62B7229-B8E7-46AC-8C0B-6CB50D2CEE4B}">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62A42C40-D63D-4D81-8952-8A2FFDC21F97}">
      <text>
        <r>
          <rPr>
            <b/>
            <sz val="9"/>
            <color indexed="81"/>
            <rFont val="Tahoma"/>
            <family val="2"/>
          </rPr>
          <t>AM: Adverse Weather Makeup Hours
Indicate time worked that will be used to make up time taken off due to adverse weather.</t>
        </r>
      </text>
    </comment>
    <comment ref="V53" authorId="0" shapeId="0" xr:uid="{7FA07041-4530-45C2-AE3C-99C4225F9190}">
      <text>
        <r>
          <rPr>
            <b/>
            <sz val="9"/>
            <color indexed="81"/>
            <rFont val="Tahoma"/>
            <family val="2"/>
          </rPr>
          <t>AP: Adverse Weather Time Not Worked</t>
        </r>
      </text>
    </comment>
    <comment ref="W53" authorId="0" shapeId="0" xr:uid="{E12BD5EC-2933-4D72-88C5-1FEBD9717F52}">
      <text>
        <r>
          <rPr>
            <b/>
            <sz val="9"/>
            <color indexed="81"/>
            <rFont val="Tahoma"/>
            <family val="2"/>
          </rPr>
          <t>AWLW: Adverse Weather Leave Without Pay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D349FC7F-ECFE-4645-ADD4-35427B14A855}">
      <text>
        <r>
          <rPr>
            <b/>
            <sz val="9"/>
            <color indexed="81"/>
            <rFont val="Tahoma"/>
            <family val="2"/>
          </rPr>
          <t>SP: Shift Pay</t>
        </r>
      </text>
    </comment>
    <comment ref="E5" authorId="0" shapeId="0" xr:uid="{6F1FEB79-0FB3-465E-8225-7612B5706B5A}">
      <text>
        <r>
          <rPr>
            <b/>
            <sz val="9"/>
            <color indexed="81"/>
            <rFont val="Tahoma"/>
            <family val="2"/>
          </rPr>
          <t>HP: Holiday Premium Pay</t>
        </r>
      </text>
    </comment>
    <comment ref="F5" authorId="0" shapeId="0" xr:uid="{BE947C1E-932B-424D-83F0-9F0100955AED}">
      <text>
        <r>
          <rPr>
            <b/>
            <sz val="9"/>
            <color indexed="81"/>
            <rFont val="Tahoma"/>
            <family val="2"/>
          </rPr>
          <t>OC: On Call Hours</t>
        </r>
      </text>
    </comment>
    <comment ref="G5" authorId="0" shapeId="0" xr:uid="{A03E2B01-67B2-4859-869B-6264FD7D9114}">
      <text>
        <r>
          <rPr>
            <b/>
            <sz val="9"/>
            <color indexed="81"/>
            <rFont val="Tahoma"/>
            <family val="2"/>
          </rPr>
          <t xml:space="preserve">CB1.5:Call Back at 1.5
CB1.0:Call Back at 1.0
</t>
        </r>
      </text>
    </comment>
    <comment ref="I5" authorId="0" shapeId="0" xr:uid="{71D46039-0CA6-431B-BD2C-095FE0202CA2}">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B8837E42-6DFB-43B7-91D6-7A4936763CFC}">
      <text>
        <r>
          <rPr>
            <b/>
            <sz val="9"/>
            <color indexed="81"/>
            <rFont val="Tahoma"/>
            <family val="2"/>
          </rPr>
          <t>O: Overtime Earned</t>
        </r>
      </text>
    </comment>
    <comment ref="K5" authorId="0" shapeId="0" xr:uid="{F866FB9A-527F-4C01-8F9A-31256B94FF26}">
      <text>
        <r>
          <rPr>
            <b/>
            <sz val="9"/>
            <color indexed="81"/>
            <rFont val="Tahoma"/>
            <family val="2"/>
          </rPr>
          <t>CU:Comp Time Used</t>
        </r>
      </text>
    </comment>
    <comment ref="L5" authorId="0" shapeId="0" xr:uid="{EA0537DF-11F5-4C08-AE86-7F380DAA6000}">
      <text>
        <r>
          <rPr>
            <b/>
            <sz val="9"/>
            <color indexed="81"/>
            <rFont val="Tahoma"/>
            <family val="2"/>
          </rPr>
          <t xml:space="preserve">C19 Mandatory Comp Time Used
</t>
        </r>
      </text>
    </comment>
    <comment ref="M5" authorId="1" shapeId="0" xr:uid="{C3730ADD-952F-4938-80C2-9342ED175042}">
      <text>
        <r>
          <rPr>
            <b/>
            <sz val="9"/>
            <color indexed="81"/>
            <rFont val="Tahoma"/>
            <family val="2"/>
          </rPr>
          <t xml:space="preserve">V: Vacation 
</t>
        </r>
        <r>
          <rPr>
            <sz val="9"/>
            <color indexed="81"/>
            <rFont val="Tahoma"/>
            <family val="2"/>
          </rPr>
          <t xml:space="preserve">
</t>
        </r>
      </text>
    </comment>
    <comment ref="N5" authorId="0" shapeId="0" xr:uid="{3BCB6921-8529-4DDF-B968-00A6D38BFA10}">
      <text>
        <r>
          <rPr>
            <b/>
            <sz val="9"/>
            <color indexed="81"/>
            <rFont val="Tahoma"/>
            <family val="2"/>
          </rPr>
          <t>S: Sick</t>
        </r>
      </text>
    </comment>
    <comment ref="O5" authorId="0" shapeId="0" xr:uid="{9AA243F8-1E64-4770-86DB-607B0AC7D4CB}">
      <text>
        <r>
          <rPr>
            <b/>
            <sz val="9"/>
            <color indexed="81"/>
            <rFont val="Tahoma"/>
            <family val="2"/>
          </rPr>
          <t>CI:</t>
        </r>
        <r>
          <rPr>
            <sz val="9"/>
            <color indexed="81"/>
            <rFont val="Tahoma"/>
            <family val="2"/>
          </rPr>
          <t xml:space="preserve"> Community Involvment
</t>
        </r>
      </text>
    </comment>
    <comment ref="P5" authorId="0" shapeId="0" xr:uid="{A0BBAD24-2659-476D-BF23-0A317A14CC04}">
      <text>
        <r>
          <rPr>
            <b/>
            <sz val="9"/>
            <color indexed="81"/>
            <rFont val="Tahoma"/>
            <family val="2"/>
          </rPr>
          <t>BL: Bonus Leave</t>
        </r>
      </text>
    </comment>
    <comment ref="Q5" authorId="0" shapeId="0" xr:uid="{6C0A640A-20EE-4CD5-A356-DD81E0BC12EF}">
      <text>
        <r>
          <rPr>
            <b/>
            <sz val="9"/>
            <color indexed="81"/>
            <rFont val="Tahoma"/>
            <family val="2"/>
          </rPr>
          <t>H: Holiday.
When the university is closed on a holiday, mark the hours here.</t>
        </r>
      </text>
    </comment>
    <comment ref="R5" authorId="1" shapeId="0" xr:uid="{62E7B23F-052B-4006-B045-355D77D37037}">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1F581B4E-A14A-4F88-B0A5-79F2E58CE787}">
      <text>
        <r>
          <rPr>
            <b/>
            <sz val="9"/>
            <color indexed="81"/>
            <rFont val="Tahoma"/>
            <family val="2"/>
          </rPr>
          <t>AM: Adverse Weather Makeup Hours
Indicate time worked that will be used to make up time taken off due to adverse weather.</t>
        </r>
      </text>
    </comment>
    <comment ref="V5" authorId="0" shapeId="0" xr:uid="{FB84436D-EA22-47CF-AC65-71017654FB8A}">
      <text>
        <r>
          <rPr>
            <b/>
            <sz val="9"/>
            <color indexed="81"/>
            <rFont val="Tahoma"/>
            <family val="2"/>
          </rPr>
          <t>AP: Adverse Weather Time Not Worked</t>
        </r>
      </text>
    </comment>
    <comment ref="W5" authorId="0" shapeId="0" xr:uid="{EDB4E2E7-F006-4B5F-A636-A66421A056C3}">
      <text>
        <r>
          <rPr>
            <b/>
            <sz val="9"/>
            <color indexed="81"/>
            <rFont val="Tahoma"/>
            <family val="2"/>
          </rPr>
          <t>AWLW: Adverse Weather Leave Without Pay</t>
        </r>
      </text>
    </comment>
    <comment ref="D17" authorId="0" shapeId="0" xr:uid="{5E2D8D4D-0A77-47F6-9F46-DE473A5DCE05}">
      <text>
        <r>
          <rPr>
            <b/>
            <sz val="9"/>
            <color indexed="81"/>
            <rFont val="Tahoma"/>
            <family val="2"/>
          </rPr>
          <t>SP: Shift Pay</t>
        </r>
      </text>
    </comment>
    <comment ref="E17" authorId="0" shapeId="0" xr:uid="{00F7CCE9-A88A-415F-A7A2-20FCD0C2EB13}">
      <text>
        <r>
          <rPr>
            <b/>
            <sz val="9"/>
            <color indexed="81"/>
            <rFont val="Tahoma"/>
            <family val="2"/>
          </rPr>
          <t>HP: Holiday Premium Pay</t>
        </r>
      </text>
    </comment>
    <comment ref="F17" authorId="0" shapeId="0" xr:uid="{5A4E2E3E-E2C9-4A1D-BD29-E215FCD26B68}">
      <text>
        <r>
          <rPr>
            <b/>
            <sz val="9"/>
            <color indexed="81"/>
            <rFont val="Tahoma"/>
            <family val="2"/>
          </rPr>
          <t>OC: On Call Hours</t>
        </r>
      </text>
    </comment>
    <comment ref="G17" authorId="0" shapeId="0" xr:uid="{B04EC0FF-9C6A-4866-85D3-C11388128851}">
      <text>
        <r>
          <rPr>
            <b/>
            <sz val="9"/>
            <color indexed="81"/>
            <rFont val="Tahoma"/>
            <family val="2"/>
          </rPr>
          <t xml:space="preserve">CB1.5:Call Back at 1.5
CB1.0:Call Back at 1.0
</t>
        </r>
      </text>
    </comment>
    <comment ref="I17" authorId="0" shapeId="0" xr:uid="{BE3ED5FE-D02C-4FE4-8391-F3C3241CD4DB}">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7995EB88-0A38-4BC8-9897-EA5DD32CFE8C}">
      <text>
        <r>
          <rPr>
            <b/>
            <sz val="9"/>
            <color indexed="81"/>
            <rFont val="Tahoma"/>
            <family val="2"/>
          </rPr>
          <t>O: Overtime Earned</t>
        </r>
      </text>
    </comment>
    <comment ref="K17" authorId="0" shapeId="0" xr:uid="{A808E705-387F-498A-B2CC-2A8B802A20BC}">
      <text>
        <r>
          <rPr>
            <b/>
            <sz val="9"/>
            <color indexed="81"/>
            <rFont val="Tahoma"/>
            <family val="2"/>
          </rPr>
          <t>CU:Comp Time Used</t>
        </r>
      </text>
    </comment>
    <comment ref="L17" authorId="0" shapeId="0" xr:uid="{2EF3CEC0-1D07-4F32-9B14-AE0CC84CA07A}">
      <text>
        <r>
          <rPr>
            <b/>
            <sz val="9"/>
            <color indexed="81"/>
            <rFont val="Tahoma"/>
            <family val="2"/>
          </rPr>
          <t xml:space="preserve">C19 Mandatory Comp Time Used
</t>
        </r>
      </text>
    </comment>
    <comment ref="M17" authorId="1" shapeId="0" xr:uid="{21932311-B6A8-4B62-85D8-79F5A31F3D89}">
      <text>
        <r>
          <rPr>
            <b/>
            <sz val="9"/>
            <color indexed="81"/>
            <rFont val="Tahoma"/>
            <family val="2"/>
          </rPr>
          <t xml:space="preserve">V: Vacation 
</t>
        </r>
        <r>
          <rPr>
            <sz val="9"/>
            <color indexed="81"/>
            <rFont val="Tahoma"/>
            <family val="2"/>
          </rPr>
          <t xml:space="preserve">
</t>
        </r>
      </text>
    </comment>
    <comment ref="N17" authorId="0" shapeId="0" xr:uid="{C112FA74-6840-4573-90FC-B62DB129CAE9}">
      <text>
        <r>
          <rPr>
            <b/>
            <sz val="9"/>
            <color indexed="81"/>
            <rFont val="Tahoma"/>
            <family val="2"/>
          </rPr>
          <t>S: Sick</t>
        </r>
      </text>
    </comment>
    <comment ref="O17" authorId="0" shapeId="0" xr:uid="{173BD75B-146B-4E3D-994B-DCA295227355}">
      <text>
        <r>
          <rPr>
            <b/>
            <sz val="9"/>
            <color indexed="81"/>
            <rFont val="Tahoma"/>
            <family val="2"/>
          </rPr>
          <t>CI:</t>
        </r>
        <r>
          <rPr>
            <sz val="9"/>
            <color indexed="81"/>
            <rFont val="Tahoma"/>
            <family val="2"/>
          </rPr>
          <t xml:space="preserve"> Community Involvment
</t>
        </r>
      </text>
    </comment>
    <comment ref="P17" authorId="0" shapeId="0" xr:uid="{2A5C64D5-6F47-49FB-9534-4082B2687CB7}">
      <text>
        <r>
          <rPr>
            <b/>
            <sz val="9"/>
            <color indexed="81"/>
            <rFont val="Tahoma"/>
            <family val="2"/>
          </rPr>
          <t>BL: Bonus Leave</t>
        </r>
      </text>
    </comment>
    <comment ref="Q17" authorId="0" shapeId="0" xr:uid="{AC546711-0815-4908-B3F5-088AC4E6624C}">
      <text>
        <r>
          <rPr>
            <b/>
            <sz val="9"/>
            <color indexed="81"/>
            <rFont val="Tahoma"/>
            <family val="2"/>
          </rPr>
          <t>H: Holiday.
When the university is closed on a holiday, mark the hours here.</t>
        </r>
      </text>
    </comment>
    <comment ref="R17" authorId="1" shapeId="0" xr:uid="{30645965-23A9-463F-BEFE-703FA0250345}">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9369450F-E032-4D49-B0A7-AE501A629E92}">
      <text>
        <r>
          <rPr>
            <b/>
            <sz val="9"/>
            <color indexed="81"/>
            <rFont val="Tahoma"/>
            <family val="2"/>
          </rPr>
          <t>AM: Adverse Weather Makeup Hours
Indicate time worked that will be used to make up time taken off due to adverse weather.</t>
        </r>
      </text>
    </comment>
    <comment ref="V17" authorId="0" shapeId="0" xr:uid="{8A1FAD11-6D76-4604-B1A7-D7AF0A9ACD29}">
      <text>
        <r>
          <rPr>
            <b/>
            <sz val="9"/>
            <color indexed="81"/>
            <rFont val="Tahoma"/>
            <family val="2"/>
          </rPr>
          <t>AP: Adverse Weather Time Not Worked</t>
        </r>
      </text>
    </comment>
    <comment ref="W17" authorId="0" shapeId="0" xr:uid="{C045A2C6-35C7-49BB-B249-95DBA432F6DF}">
      <text>
        <r>
          <rPr>
            <b/>
            <sz val="9"/>
            <color indexed="81"/>
            <rFont val="Tahoma"/>
            <family val="2"/>
          </rPr>
          <t>AWLW: Adverse Weather Leave Without Pay</t>
        </r>
      </text>
    </comment>
    <comment ref="D29" authorId="0" shapeId="0" xr:uid="{3406AC61-936F-4D9E-AE22-F68FEE2F73D2}">
      <text>
        <r>
          <rPr>
            <b/>
            <sz val="9"/>
            <color indexed="81"/>
            <rFont val="Tahoma"/>
            <family val="2"/>
          </rPr>
          <t>SP: Shift Pay</t>
        </r>
      </text>
    </comment>
    <comment ref="E29" authorId="0" shapeId="0" xr:uid="{A08B4D86-7365-4204-9176-E93E557795F9}">
      <text>
        <r>
          <rPr>
            <b/>
            <sz val="9"/>
            <color indexed="81"/>
            <rFont val="Tahoma"/>
            <family val="2"/>
          </rPr>
          <t>HP: Holiday Premium Pay</t>
        </r>
      </text>
    </comment>
    <comment ref="F29" authorId="0" shapeId="0" xr:uid="{3B6DBC00-0156-4D8E-A37A-18D05AD1B484}">
      <text>
        <r>
          <rPr>
            <b/>
            <sz val="9"/>
            <color indexed="81"/>
            <rFont val="Tahoma"/>
            <family val="2"/>
          </rPr>
          <t>OC: On Call Hours</t>
        </r>
      </text>
    </comment>
    <comment ref="G29" authorId="0" shapeId="0" xr:uid="{0FFCADE1-A08D-4048-8A9E-5E0B6A04EAD2}">
      <text>
        <r>
          <rPr>
            <b/>
            <sz val="9"/>
            <color indexed="81"/>
            <rFont val="Tahoma"/>
            <family val="2"/>
          </rPr>
          <t xml:space="preserve">CB1.5:Call Back at 1.5
CB1.0:Call Back at 1.0
</t>
        </r>
      </text>
    </comment>
    <comment ref="I29" authorId="0" shapeId="0" xr:uid="{755EC29B-38C8-44E8-9774-3018291FE384}">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A95003A6-BF7C-41B0-8C64-AE09041FBADD}">
      <text>
        <r>
          <rPr>
            <b/>
            <sz val="9"/>
            <color indexed="81"/>
            <rFont val="Tahoma"/>
            <family val="2"/>
          </rPr>
          <t>O: Overtime Earned</t>
        </r>
      </text>
    </comment>
    <comment ref="K29" authorId="0" shapeId="0" xr:uid="{EA68402B-8475-4729-BD35-27826873AACB}">
      <text>
        <r>
          <rPr>
            <b/>
            <sz val="9"/>
            <color indexed="81"/>
            <rFont val="Tahoma"/>
            <family val="2"/>
          </rPr>
          <t>CU:Comp Time Used</t>
        </r>
      </text>
    </comment>
    <comment ref="L29" authorId="0" shapeId="0" xr:uid="{DF3E6574-0CF4-480A-9859-711DAE1B4A5A}">
      <text>
        <r>
          <rPr>
            <b/>
            <sz val="9"/>
            <color indexed="81"/>
            <rFont val="Tahoma"/>
            <family val="2"/>
          </rPr>
          <t xml:space="preserve">C19 Mandatory Comp Time Used
</t>
        </r>
      </text>
    </comment>
    <comment ref="M29" authorId="1" shapeId="0" xr:uid="{18D59AB1-CFA3-45D4-9EDC-80C3186033D5}">
      <text>
        <r>
          <rPr>
            <b/>
            <sz val="9"/>
            <color indexed="81"/>
            <rFont val="Tahoma"/>
            <family val="2"/>
          </rPr>
          <t xml:space="preserve">V: Vacation 
</t>
        </r>
        <r>
          <rPr>
            <sz val="9"/>
            <color indexed="81"/>
            <rFont val="Tahoma"/>
            <family val="2"/>
          </rPr>
          <t xml:space="preserve">
</t>
        </r>
      </text>
    </comment>
    <comment ref="N29" authorId="0" shapeId="0" xr:uid="{D10626BF-1DAF-40C3-A332-517764A67C8C}">
      <text>
        <r>
          <rPr>
            <b/>
            <sz val="9"/>
            <color indexed="81"/>
            <rFont val="Tahoma"/>
            <family val="2"/>
          </rPr>
          <t>S: Sick</t>
        </r>
      </text>
    </comment>
    <comment ref="O29" authorId="0" shapeId="0" xr:uid="{CB265EA3-5781-4E4D-8481-ED8A891F0EAE}">
      <text>
        <r>
          <rPr>
            <b/>
            <sz val="9"/>
            <color indexed="81"/>
            <rFont val="Tahoma"/>
            <family val="2"/>
          </rPr>
          <t>CI:</t>
        </r>
        <r>
          <rPr>
            <sz val="9"/>
            <color indexed="81"/>
            <rFont val="Tahoma"/>
            <family val="2"/>
          </rPr>
          <t xml:space="preserve"> Community Involvment
</t>
        </r>
      </text>
    </comment>
    <comment ref="P29" authorId="0" shapeId="0" xr:uid="{BE81FFD0-89F6-4750-9C04-32DEA4CDD2F4}">
      <text>
        <r>
          <rPr>
            <b/>
            <sz val="9"/>
            <color indexed="81"/>
            <rFont val="Tahoma"/>
            <family val="2"/>
          </rPr>
          <t>BL: Bonus Leave</t>
        </r>
      </text>
    </comment>
    <comment ref="Q29" authorId="0" shapeId="0" xr:uid="{5B668BD7-630B-42C0-AA41-5CBBB0D00F8B}">
      <text>
        <r>
          <rPr>
            <b/>
            <sz val="9"/>
            <color indexed="81"/>
            <rFont val="Tahoma"/>
            <family val="2"/>
          </rPr>
          <t>H: Holiday.
When the university is closed on a holiday, mark the hours here.</t>
        </r>
      </text>
    </comment>
    <comment ref="R29" authorId="1" shapeId="0" xr:uid="{98A67131-02F0-4D6C-87C9-B0358A08C5B1}">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E51AC2FC-8238-4520-8F23-CFD9A2F51DCC}">
      <text>
        <r>
          <rPr>
            <b/>
            <sz val="9"/>
            <color indexed="81"/>
            <rFont val="Tahoma"/>
            <family val="2"/>
          </rPr>
          <t>AM: Adverse Weather Makeup Hours
Indicate time worked that will be used to make up time taken off due to adverse weather.</t>
        </r>
      </text>
    </comment>
    <comment ref="V29" authorId="0" shapeId="0" xr:uid="{816C1041-BC50-4920-B4BB-3667CDF6D515}">
      <text>
        <r>
          <rPr>
            <b/>
            <sz val="9"/>
            <color indexed="81"/>
            <rFont val="Tahoma"/>
            <family val="2"/>
          </rPr>
          <t>AP: Adverse Weather Time Not Worked</t>
        </r>
      </text>
    </comment>
    <comment ref="W29" authorId="0" shapeId="0" xr:uid="{54A45FA5-CAA8-463B-B755-43612975E9CD}">
      <text>
        <r>
          <rPr>
            <b/>
            <sz val="9"/>
            <color indexed="81"/>
            <rFont val="Tahoma"/>
            <family val="2"/>
          </rPr>
          <t>AWLW: Adverse Weather Leave Without Pay</t>
        </r>
      </text>
    </comment>
    <comment ref="D41" authorId="0" shapeId="0" xr:uid="{97AE5E2C-1D14-42EF-838C-AA12FDAC258D}">
      <text>
        <r>
          <rPr>
            <b/>
            <sz val="9"/>
            <color indexed="81"/>
            <rFont val="Tahoma"/>
            <family val="2"/>
          </rPr>
          <t>SP: Shift Pay</t>
        </r>
      </text>
    </comment>
    <comment ref="E41" authorId="0" shapeId="0" xr:uid="{352E582C-F9AA-4848-B0D3-E576D6310B05}">
      <text>
        <r>
          <rPr>
            <b/>
            <sz val="9"/>
            <color indexed="81"/>
            <rFont val="Tahoma"/>
            <family val="2"/>
          </rPr>
          <t>HP: Holiday Premium Pay</t>
        </r>
      </text>
    </comment>
    <comment ref="F41" authorId="0" shapeId="0" xr:uid="{8516C742-4B36-453B-9D61-C7AAF740BD5C}">
      <text>
        <r>
          <rPr>
            <b/>
            <sz val="9"/>
            <color indexed="81"/>
            <rFont val="Tahoma"/>
            <family val="2"/>
          </rPr>
          <t>OC: On Call Hours</t>
        </r>
      </text>
    </comment>
    <comment ref="G41" authorId="0" shapeId="0" xr:uid="{22BB0318-D0A9-4A6E-A4D2-45BC27E2A27E}">
      <text>
        <r>
          <rPr>
            <b/>
            <sz val="9"/>
            <color indexed="81"/>
            <rFont val="Tahoma"/>
            <family val="2"/>
          </rPr>
          <t xml:space="preserve">CB1.5:Call Back at 1.5
CB1.0:Call Back at 1.0
</t>
        </r>
      </text>
    </comment>
    <comment ref="I41" authorId="0" shapeId="0" xr:uid="{D82A8729-05DD-4A3C-868F-91C796BFC42F}">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CD3C5875-68BC-41A0-B201-4D7D648A36FA}">
      <text>
        <r>
          <rPr>
            <b/>
            <sz val="9"/>
            <color indexed="81"/>
            <rFont val="Tahoma"/>
            <family val="2"/>
          </rPr>
          <t>O: Overtime Earned</t>
        </r>
      </text>
    </comment>
    <comment ref="K41" authorId="0" shapeId="0" xr:uid="{EFD5F76E-18A7-4DB5-AE7A-F39448E1BB8C}">
      <text>
        <r>
          <rPr>
            <b/>
            <sz val="9"/>
            <color indexed="81"/>
            <rFont val="Tahoma"/>
            <family val="2"/>
          </rPr>
          <t>CU:Comp Time Used</t>
        </r>
      </text>
    </comment>
    <comment ref="L41" authorId="0" shapeId="0" xr:uid="{1D1A1DAB-45B2-41DD-A997-F6A6AB61827D}">
      <text>
        <r>
          <rPr>
            <b/>
            <sz val="9"/>
            <color indexed="81"/>
            <rFont val="Tahoma"/>
            <family val="2"/>
          </rPr>
          <t xml:space="preserve">C19 Mandatory Comp Time Used
</t>
        </r>
      </text>
    </comment>
    <comment ref="M41" authorId="1" shapeId="0" xr:uid="{0FBB1F09-14E2-42B6-B926-90A77080C145}">
      <text>
        <r>
          <rPr>
            <b/>
            <sz val="9"/>
            <color indexed="81"/>
            <rFont val="Tahoma"/>
            <family val="2"/>
          </rPr>
          <t xml:space="preserve">V: Vacation 
</t>
        </r>
        <r>
          <rPr>
            <sz val="9"/>
            <color indexed="81"/>
            <rFont val="Tahoma"/>
            <family val="2"/>
          </rPr>
          <t xml:space="preserve">
</t>
        </r>
      </text>
    </comment>
    <comment ref="N41" authorId="0" shapeId="0" xr:uid="{F2C9F675-D198-4F21-BC19-05C3674F1090}">
      <text>
        <r>
          <rPr>
            <b/>
            <sz val="9"/>
            <color indexed="81"/>
            <rFont val="Tahoma"/>
            <family val="2"/>
          </rPr>
          <t>S: Sick</t>
        </r>
      </text>
    </comment>
    <comment ref="O41" authorId="0" shapeId="0" xr:uid="{A742EF25-8325-47BF-B9BC-3FAD7309A4C6}">
      <text>
        <r>
          <rPr>
            <b/>
            <sz val="9"/>
            <color indexed="81"/>
            <rFont val="Tahoma"/>
            <family val="2"/>
          </rPr>
          <t>CI:</t>
        </r>
        <r>
          <rPr>
            <sz val="9"/>
            <color indexed="81"/>
            <rFont val="Tahoma"/>
            <family val="2"/>
          </rPr>
          <t xml:space="preserve"> Community Involvment
</t>
        </r>
      </text>
    </comment>
    <comment ref="P41" authorId="0" shapeId="0" xr:uid="{EC005379-9AAA-4DF0-92E8-4CFD07B40FB3}">
      <text>
        <r>
          <rPr>
            <b/>
            <sz val="9"/>
            <color indexed="81"/>
            <rFont val="Tahoma"/>
            <family val="2"/>
          </rPr>
          <t>BL: Bonus Leave</t>
        </r>
      </text>
    </comment>
    <comment ref="Q41" authorId="0" shapeId="0" xr:uid="{F9B15CBD-EA04-407E-A556-B0974545035E}">
      <text>
        <r>
          <rPr>
            <b/>
            <sz val="9"/>
            <color indexed="81"/>
            <rFont val="Tahoma"/>
            <family val="2"/>
          </rPr>
          <t>H: Holiday.
When the university is closed on a holiday, mark the hours here.</t>
        </r>
      </text>
    </comment>
    <comment ref="R41" authorId="1" shapeId="0" xr:uid="{5EF35EC3-93FC-4F2A-8B79-8F422D17D526}">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7050D9B4-7670-4EA2-92F6-6C5EEBAE2D70}">
      <text>
        <r>
          <rPr>
            <b/>
            <sz val="9"/>
            <color indexed="81"/>
            <rFont val="Tahoma"/>
            <family val="2"/>
          </rPr>
          <t>AM: Adverse Weather Makeup Hours
Indicate time worked that will be used to make up time taken off due to adverse weather.</t>
        </r>
      </text>
    </comment>
    <comment ref="V41" authorId="0" shapeId="0" xr:uid="{54C96C38-29AF-4E50-B1A3-5561B56FD4EA}">
      <text>
        <r>
          <rPr>
            <b/>
            <sz val="9"/>
            <color indexed="81"/>
            <rFont val="Tahoma"/>
            <family val="2"/>
          </rPr>
          <t>AP: Adverse Weather Time Not Worked</t>
        </r>
      </text>
    </comment>
    <comment ref="W41" authorId="0" shapeId="0" xr:uid="{2FE7249A-42AD-4E6F-917E-B7246C1ECCE6}">
      <text>
        <r>
          <rPr>
            <b/>
            <sz val="9"/>
            <color indexed="81"/>
            <rFont val="Tahoma"/>
            <family val="2"/>
          </rPr>
          <t>AWLW: Adverse Weather Leave Without Pay</t>
        </r>
      </text>
    </comment>
    <comment ref="D53" authorId="0" shapeId="0" xr:uid="{B6F33AEB-11E1-42D8-B243-1C7CB011CAF5}">
      <text>
        <r>
          <rPr>
            <b/>
            <sz val="9"/>
            <color indexed="81"/>
            <rFont val="Tahoma"/>
            <family val="2"/>
          </rPr>
          <t>SP: Shift Pay</t>
        </r>
      </text>
    </comment>
    <comment ref="E53" authorId="0" shapeId="0" xr:uid="{36BA693C-D746-4340-B95D-F08D977E7912}">
      <text>
        <r>
          <rPr>
            <b/>
            <sz val="9"/>
            <color indexed="81"/>
            <rFont val="Tahoma"/>
            <family val="2"/>
          </rPr>
          <t>HP: Holiday Premium Pay</t>
        </r>
      </text>
    </comment>
    <comment ref="F53" authorId="0" shapeId="0" xr:uid="{EA130CBA-8932-4F10-9E1F-557277ADADAB}">
      <text>
        <r>
          <rPr>
            <b/>
            <sz val="9"/>
            <color indexed="81"/>
            <rFont val="Tahoma"/>
            <family val="2"/>
          </rPr>
          <t>OC: On Call Hours</t>
        </r>
      </text>
    </comment>
    <comment ref="G53" authorId="0" shapeId="0" xr:uid="{3E910DCC-1255-413B-893C-51182C4B8AF7}">
      <text>
        <r>
          <rPr>
            <b/>
            <sz val="9"/>
            <color indexed="81"/>
            <rFont val="Tahoma"/>
            <family val="2"/>
          </rPr>
          <t xml:space="preserve">CB1.5:Call Back at 1.5
CB1.0:Call Back at 1.0
</t>
        </r>
      </text>
    </comment>
    <comment ref="I53" authorId="0" shapeId="0" xr:uid="{E7F11868-EC71-4BDE-80A5-8E9581D7D471}">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42C01FC7-959F-4F2C-9BE2-795647547253}">
      <text>
        <r>
          <rPr>
            <b/>
            <sz val="9"/>
            <color indexed="81"/>
            <rFont val="Tahoma"/>
            <family val="2"/>
          </rPr>
          <t>O: Overtime Earned</t>
        </r>
      </text>
    </comment>
    <comment ref="K53" authorId="0" shapeId="0" xr:uid="{FF2D6270-FB7D-4FFB-9FAB-9CC2102696A6}">
      <text>
        <r>
          <rPr>
            <b/>
            <sz val="9"/>
            <color indexed="81"/>
            <rFont val="Tahoma"/>
            <family val="2"/>
          </rPr>
          <t>CU:Comp Time Used</t>
        </r>
      </text>
    </comment>
    <comment ref="L53" authorId="0" shapeId="0" xr:uid="{37FB547A-7EBE-44BF-8FEE-76FD9333FB64}">
      <text>
        <r>
          <rPr>
            <b/>
            <sz val="9"/>
            <color indexed="81"/>
            <rFont val="Tahoma"/>
            <family val="2"/>
          </rPr>
          <t xml:space="preserve">C19 Mandatory Comp Time Used
</t>
        </r>
      </text>
    </comment>
    <comment ref="M53" authorId="1" shapeId="0" xr:uid="{B08DC53B-AC8F-4150-BB84-25B798D2FD42}">
      <text>
        <r>
          <rPr>
            <b/>
            <sz val="9"/>
            <color indexed="81"/>
            <rFont val="Tahoma"/>
            <family val="2"/>
          </rPr>
          <t xml:space="preserve">V: Vacation 
</t>
        </r>
        <r>
          <rPr>
            <sz val="9"/>
            <color indexed="81"/>
            <rFont val="Tahoma"/>
            <family val="2"/>
          </rPr>
          <t xml:space="preserve">
</t>
        </r>
      </text>
    </comment>
    <comment ref="N53" authorId="0" shapeId="0" xr:uid="{D716AEA0-45D1-474D-BCCA-E2AED31B0284}">
      <text>
        <r>
          <rPr>
            <b/>
            <sz val="9"/>
            <color indexed="81"/>
            <rFont val="Tahoma"/>
            <family val="2"/>
          </rPr>
          <t>S: Sick</t>
        </r>
      </text>
    </comment>
    <comment ref="O53" authorId="0" shapeId="0" xr:uid="{5E2E201E-431C-4938-BBBA-8C0477D7271D}">
      <text>
        <r>
          <rPr>
            <b/>
            <sz val="9"/>
            <color indexed="81"/>
            <rFont val="Tahoma"/>
            <family val="2"/>
          </rPr>
          <t>CI:</t>
        </r>
        <r>
          <rPr>
            <sz val="9"/>
            <color indexed="81"/>
            <rFont val="Tahoma"/>
            <family val="2"/>
          </rPr>
          <t xml:space="preserve"> Community Involvment
</t>
        </r>
      </text>
    </comment>
    <comment ref="P53" authorId="0" shapeId="0" xr:uid="{6CBFE826-023D-4AC5-BCA2-E1C4C29AA48F}">
      <text>
        <r>
          <rPr>
            <b/>
            <sz val="9"/>
            <color indexed="81"/>
            <rFont val="Tahoma"/>
            <family val="2"/>
          </rPr>
          <t>BL: Bonus Leave</t>
        </r>
      </text>
    </comment>
    <comment ref="Q53" authorId="0" shapeId="0" xr:uid="{9032156F-92FB-4245-BC95-45DF4EA132F4}">
      <text>
        <r>
          <rPr>
            <b/>
            <sz val="9"/>
            <color indexed="81"/>
            <rFont val="Tahoma"/>
            <family val="2"/>
          </rPr>
          <t>H: Holiday.
When the university is closed on a holiday, mark the hours here.</t>
        </r>
      </text>
    </comment>
    <comment ref="R53" authorId="1" shapeId="0" xr:uid="{41B2B086-F52A-43D3-B916-0D01C2B91F5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A5270AAF-F424-4538-902C-D5D5CE6CDB9A}">
      <text>
        <r>
          <rPr>
            <b/>
            <sz val="9"/>
            <color indexed="81"/>
            <rFont val="Tahoma"/>
            <family val="2"/>
          </rPr>
          <t>AM: Adverse Weather Makeup Hours
Indicate time worked that will be used to make up time taken off due to adverse weather.</t>
        </r>
      </text>
    </comment>
    <comment ref="V53" authorId="0" shapeId="0" xr:uid="{70092091-74AF-4C48-B582-26DD4350131B}">
      <text>
        <r>
          <rPr>
            <b/>
            <sz val="9"/>
            <color indexed="81"/>
            <rFont val="Tahoma"/>
            <family val="2"/>
          </rPr>
          <t>AP: Adverse Weather Time Not Worked</t>
        </r>
      </text>
    </comment>
    <comment ref="W53" authorId="0" shapeId="0" xr:uid="{4A91A8FA-858B-4AB4-8390-606C188D7175}">
      <text>
        <r>
          <rPr>
            <b/>
            <sz val="9"/>
            <color indexed="81"/>
            <rFont val="Tahoma"/>
            <family val="2"/>
          </rPr>
          <t>AWLW: Adverse Weather Leave Without Pay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9E0DDA18-70EB-4768-9545-79E25355AA48}">
      <text>
        <r>
          <rPr>
            <b/>
            <sz val="9"/>
            <color indexed="81"/>
            <rFont val="Tahoma"/>
            <family val="2"/>
          </rPr>
          <t>SP: Shift Pay</t>
        </r>
      </text>
    </comment>
    <comment ref="E5" authorId="0" shapeId="0" xr:uid="{6D008A3D-3EAA-4D64-A8AB-7A305615DB20}">
      <text>
        <r>
          <rPr>
            <b/>
            <sz val="9"/>
            <color indexed="81"/>
            <rFont val="Tahoma"/>
            <family val="2"/>
          </rPr>
          <t>HP: Holiday Premium Pay</t>
        </r>
      </text>
    </comment>
    <comment ref="F5" authorId="0" shapeId="0" xr:uid="{296017F4-9D54-4D7C-BEB6-465E3486B8F4}">
      <text>
        <r>
          <rPr>
            <b/>
            <sz val="9"/>
            <color indexed="81"/>
            <rFont val="Tahoma"/>
            <family val="2"/>
          </rPr>
          <t>OC: On Call Hours</t>
        </r>
      </text>
    </comment>
    <comment ref="G5" authorId="0" shapeId="0" xr:uid="{2C615BC4-E5D2-4D90-88DB-E721729CC106}">
      <text>
        <r>
          <rPr>
            <b/>
            <sz val="9"/>
            <color indexed="81"/>
            <rFont val="Tahoma"/>
            <family val="2"/>
          </rPr>
          <t xml:space="preserve">CB1.5:Call Back at 1.5
CB1.0:Call Back at 1.0
</t>
        </r>
      </text>
    </comment>
    <comment ref="I5" authorId="0" shapeId="0" xr:uid="{1F07E2DD-7492-48EB-B43D-93A19967CA4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25AC82CE-0287-4DE8-AFE2-3C866308F49C}">
      <text>
        <r>
          <rPr>
            <b/>
            <sz val="9"/>
            <color indexed="81"/>
            <rFont val="Tahoma"/>
            <family val="2"/>
          </rPr>
          <t>O: Overtime Earned</t>
        </r>
      </text>
    </comment>
    <comment ref="K5" authorId="0" shapeId="0" xr:uid="{207A9600-4DB5-418B-AD80-D05B90C77EA0}">
      <text>
        <r>
          <rPr>
            <b/>
            <sz val="9"/>
            <color indexed="81"/>
            <rFont val="Tahoma"/>
            <family val="2"/>
          </rPr>
          <t>CU:Comp Time Used</t>
        </r>
      </text>
    </comment>
    <comment ref="L5" authorId="0" shapeId="0" xr:uid="{19C454C7-58D4-470F-ADD7-C088EE3BE413}">
      <text>
        <r>
          <rPr>
            <b/>
            <sz val="9"/>
            <color indexed="81"/>
            <rFont val="Tahoma"/>
            <family val="2"/>
          </rPr>
          <t xml:space="preserve">C19 Mandatory Comp Time Used
</t>
        </r>
      </text>
    </comment>
    <comment ref="M5" authorId="1" shapeId="0" xr:uid="{6B7058E7-5B6C-45C2-9A48-9D11E1D5F3C2}">
      <text>
        <r>
          <rPr>
            <b/>
            <sz val="9"/>
            <color indexed="81"/>
            <rFont val="Tahoma"/>
            <family val="2"/>
          </rPr>
          <t xml:space="preserve">V: Vacation 
</t>
        </r>
        <r>
          <rPr>
            <sz val="9"/>
            <color indexed="81"/>
            <rFont val="Tahoma"/>
            <family val="2"/>
          </rPr>
          <t xml:space="preserve">
</t>
        </r>
      </text>
    </comment>
    <comment ref="N5" authorId="0" shapeId="0" xr:uid="{DB0A9563-E8D1-4120-8723-7296261EA724}">
      <text>
        <r>
          <rPr>
            <b/>
            <sz val="9"/>
            <color indexed="81"/>
            <rFont val="Tahoma"/>
            <family val="2"/>
          </rPr>
          <t>S: Sick</t>
        </r>
      </text>
    </comment>
    <comment ref="O5" authorId="0" shapeId="0" xr:uid="{185D4581-0AC6-4832-AF90-E277E5A1FCF1}">
      <text>
        <r>
          <rPr>
            <b/>
            <sz val="9"/>
            <color indexed="81"/>
            <rFont val="Tahoma"/>
            <family val="2"/>
          </rPr>
          <t>CI:</t>
        </r>
        <r>
          <rPr>
            <sz val="9"/>
            <color indexed="81"/>
            <rFont val="Tahoma"/>
            <family val="2"/>
          </rPr>
          <t xml:space="preserve"> Community Involvment
</t>
        </r>
      </text>
    </comment>
    <comment ref="P5" authorId="0" shapeId="0" xr:uid="{0F98924D-274E-4421-B654-C5A1AF5467E0}">
      <text>
        <r>
          <rPr>
            <b/>
            <sz val="9"/>
            <color indexed="81"/>
            <rFont val="Tahoma"/>
            <family val="2"/>
          </rPr>
          <t>BL: Bonus Leave</t>
        </r>
      </text>
    </comment>
    <comment ref="Q5" authorId="0" shapeId="0" xr:uid="{71E4DAD6-30A7-466C-8C74-F2F9993A13DE}">
      <text>
        <r>
          <rPr>
            <b/>
            <sz val="9"/>
            <color indexed="81"/>
            <rFont val="Tahoma"/>
            <family val="2"/>
          </rPr>
          <t>H: Holiday.
When the university is closed on a holiday, mark the hours here.</t>
        </r>
      </text>
    </comment>
    <comment ref="R5" authorId="1" shapeId="0" xr:uid="{62D12DE3-2FE0-4054-8AF0-8F83380D2EE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 authorId="0" shapeId="0" xr:uid="{70494F5A-FCDB-4E1C-9FAC-0F6F5D890DF0}">
      <text>
        <r>
          <rPr>
            <b/>
            <sz val="9"/>
            <color indexed="81"/>
            <rFont val="Tahoma"/>
            <family val="2"/>
          </rPr>
          <t>AM: Adverse Weather Makeup Hours
Indicate time worked that will be used to make up time taken off due to adverse weather.</t>
        </r>
      </text>
    </comment>
    <comment ref="V5" authorId="0" shapeId="0" xr:uid="{14DBFBD2-880C-4781-8A0B-A5B56AE31165}">
      <text>
        <r>
          <rPr>
            <b/>
            <sz val="9"/>
            <color indexed="81"/>
            <rFont val="Tahoma"/>
            <family val="2"/>
          </rPr>
          <t>AP: Adverse Weather Time Not Worked</t>
        </r>
      </text>
    </comment>
    <comment ref="W5" authorId="0" shapeId="0" xr:uid="{5574814D-2B99-449C-B220-B649F962DAE2}">
      <text>
        <r>
          <rPr>
            <b/>
            <sz val="9"/>
            <color indexed="81"/>
            <rFont val="Tahoma"/>
            <family val="2"/>
          </rPr>
          <t>AWLW: Adverse Weather Leave Without Pay</t>
        </r>
      </text>
    </comment>
    <comment ref="D17" authorId="0" shapeId="0" xr:uid="{A14AF587-1663-45DB-B87B-C5DF3B7E8DAB}">
      <text>
        <r>
          <rPr>
            <b/>
            <sz val="9"/>
            <color indexed="81"/>
            <rFont val="Tahoma"/>
            <family val="2"/>
          </rPr>
          <t>SP: Shift Pay</t>
        </r>
      </text>
    </comment>
    <comment ref="E17" authorId="0" shapeId="0" xr:uid="{7403324C-59FB-47DB-9568-A4CC04531653}">
      <text>
        <r>
          <rPr>
            <b/>
            <sz val="9"/>
            <color indexed="81"/>
            <rFont val="Tahoma"/>
            <family val="2"/>
          </rPr>
          <t>HP: Holiday Premium Pay</t>
        </r>
      </text>
    </comment>
    <comment ref="F17" authorId="0" shapeId="0" xr:uid="{62F751EC-5F99-4594-A503-D735C0A3161F}">
      <text>
        <r>
          <rPr>
            <b/>
            <sz val="9"/>
            <color indexed="81"/>
            <rFont val="Tahoma"/>
            <family val="2"/>
          </rPr>
          <t>OC: On Call Hours</t>
        </r>
      </text>
    </comment>
    <comment ref="G17" authorId="0" shapeId="0" xr:uid="{6C8AC5D6-23BE-406C-9205-288F987BF8D9}">
      <text>
        <r>
          <rPr>
            <b/>
            <sz val="9"/>
            <color indexed="81"/>
            <rFont val="Tahoma"/>
            <family val="2"/>
          </rPr>
          <t xml:space="preserve">CB1.5:Call Back at 1.5
CB1.0:Call Back at 1.0
</t>
        </r>
      </text>
    </comment>
    <comment ref="I17" authorId="0" shapeId="0" xr:uid="{466DBD5A-BD03-4AE7-B09D-5910BC0ED1DC}">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A0CB1CF-F9AB-42A5-BE2D-C552F5ADA543}">
      <text>
        <r>
          <rPr>
            <b/>
            <sz val="9"/>
            <color indexed="81"/>
            <rFont val="Tahoma"/>
            <family val="2"/>
          </rPr>
          <t>O: Overtime Earned</t>
        </r>
      </text>
    </comment>
    <comment ref="K17" authorId="0" shapeId="0" xr:uid="{C7B8EF71-6E55-42B9-824C-5CB349A4C82B}">
      <text>
        <r>
          <rPr>
            <b/>
            <sz val="9"/>
            <color indexed="81"/>
            <rFont val="Tahoma"/>
            <family val="2"/>
          </rPr>
          <t>CU:Comp Time Used</t>
        </r>
      </text>
    </comment>
    <comment ref="L17" authorId="0" shapeId="0" xr:uid="{CCBFDDBE-7C31-407B-A217-98CFDB0FB427}">
      <text>
        <r>
          <rPr>
            <b/>
            <sz val="9"/>
            <color indexed="81"/>
            <rFont val="Tahoma"/>
            <family val="2"/>
          </rPr>
          <t xml:space="preserve">C19 Mandatory Comp Time Used
</t>
        </r>
      </text>
    </comment>
    <comment ref="M17" authorId="1" shapeId="0" xr:uid="{0B55E4C2-8ED5-4DB5-88E3-584774408C72}">
      <text>
        <r>
          <rPr>
            <b/>
            <sz val="9"/>
            <color indexed="81"/>
            <rFont val="Tahoma"/>
            <family val="2"/>
          </rPr>
          <t xml:space="preserve">V: Vacation 
</t>
        </r>
        <r>
          <rPr>
            <sz val="9"/>
            <color indexed="81"/>
            <rFont val="Tahoma"/>
            <family val="2"/>
          </rPr>
          <t xml:space="preserve">
</t>
        </r>
      </text>
    </comment>
    <comment ref="N17" authorId="0" shapeId="0" xr:uid="{7A2C88C8-A8FB-4CC1-839C-98B6B30A7C3C}">
      <text>
        <r>
          <rPr>
            <b/>
            <sz val="9"/>
            <color indexed="81"/>
            <rFont val="Tahoma"/>
            <family val="2"/>
          </rPr>
          <t>S: Sick</t>
        </r>
      </text>
    </comment>
    <comment ref="O17" authorId="0" shapeId="0" xr:uid="{FFCF8352-C56B-445A-BF15-F86FF5FB3114}">
      <text>
        <r>
          <rPr>
            <b/>
            <sz val="9"/>
            <color indexed="81"/>
            <rFont val="Tahoma"/>
            <family val="2"/>
          </rPr>
          <t>CI:</t>
        </r>
        <r>
          <rPr>
            <sz val="9"/>
            <color indexed="81"/>
            <rFont val="Tahoma"/>
            <family val="2"/>
          </rPr>
          <t xml:space="preserve"> Community Involvment
</t>
        </r>
      </text>
    </comment>
    <comment ref="P17" authorId="0" shapeId="0" xr:uid="{C4084678-AE28-4157-8156-0A40B8D87D72}">
      <text>
        <r>
          <rPr>
            <b/>
            <sz val="9"/>
            <color indexed="81"/>
            <rFont val="Tahoma"/>
            <family val="2"/>
          </rPr>
          <t>BL: Bonus Leave</t>
        </r>
      </text>
    </comment>
    <comment ref="Q17" authorId="0" shapeId="0" xr:uid="{97B418E6-CFDF-41CB-A491-EF5BEFA0BB4A}">
      <text>
        <r>
          <rPr>
            <b/>
            <sz val="9"/>
            <color indexed="81"/>
            <rFont val="Tahoma"/>
            <family val="2"/>
          </rPr>
          <t>H: Holiday.
When the university is closed on a holiday, mark the hours here.</t>
        </r>
      </text>
    </comment>
    <comment ref="R17" authorId="1" shapeId="0" xr:uid="{A8110D05-98D7-4A7A-8BF8-7B9451897733}">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17" authorId="0" shapeId="0" xr:uid="{FB24FF26-3BB2-4951-972D-0CEB5EC58BCD}">
      <text>
        <r>
          <rPr>
            <b/>
            <sz val="9"/>
            <color indexed="81"/>
            <rFont val="Tahoma"/>
            <family val="2"/>
          </rPr>
          <t>AM: Adverse Weather Makeup Hours
Indicate time worked that will be used to make up time taken off due to adverse weather.</t>
        </r>
      </text>
    </comment>
    <comment ref="V17" authorId="0" shapeId="0" xr:uid="{2A50E2CE-43E4-4A68-8559-60C2105719D4}">
      <text>
        <r>
          <rPr>
            <b/>
            <sz val="9"/>
            <color indexed="81"/>
            <rFont val="Tahoma"/>
            <family val="2"/>
          </rPr>
          <t>AP: Adverse Weather Time Not Worked</t>
        </r>
      </text>
    </comment>
    <comment ref="W17" authorId="0" shapeId="0" xr:uid="{EDF061F9-1985-4DBF-9455-0CFBC41F54E7}">
      <text>
        <r>
          <rPr>
            <b/>
            <sz val="9"/>
            <color indexed="81"/>
            <rFont val="Tahoma"/>
            <family val="2"/>
          </rPr>
          <t>AWLW: Adverse Weather Leave Without Pay</t>
        </r>
      </text>
    </comment>
    <comment ref="D29" authorId="0" shapeId="0" xr:uid="{FC88AF58-3E63-4238-BF08-1D389AAB58F6}">
      <text>
        <r>
          <rPr>
            <b/>
            <sz val="9"/>
            <color indexed="81"/>
            <rFont val="Tahoma"/>
            <family val="2"/>
          </rPr>
          <t>SP: Shift Pay</t>
        </r>
      </text>
    </comment>
    <comment ref="E29" authorId="0" shapeId="0" xr:uid="{43DA1436-41DA-4494-A3F2-855F594D2F9B}">
      <text>
        <r>
          <rPr>
            <b/>
            <sz val="9"/>
            <color indexed="81"/>
            <rFont val="Tahoma"/>
            <family val="2"/>
          </rPr>
          <t>HP: Holiday Premium Pay</t>
        </r>
      </text>
    </comment>
    <comment ref="F29" authorId="0" shapeId="0" xr:uid="{E2C482A0-F323-41AF-9CF6-D3681893F196}">
      <text>
        <r>
          <rPr>
            <b/>
            <sz val="9"/>
            <color indexed="81"/>
            <rFont val="Tahoma"/>
            <family val="2"/>
          </rPr>
          <t>OC: On Call Hours</t>
        </r>
      </text>
    </comment>
    <comment ref="G29" authorId="0" shapeId="0" xr:uid="{E358392D-8B32-483E-9DB0-BEF8B2ADB923}">
      <text>
        <r>
          <rPr>
            <b/>
            <sz val="9"/>
            <color indexed="81"/>
            <rFont val="Tahoma"/>
            <family val="2"/>
          </rPr>
          <t xml:space="preserve">CB1.5:Call Back at 1.5
CB1.0:Call Back at 1.0
</t>
        </r>
      </text>
    </comment>
    <comment ref="I29" authorId="0" shapeId="0" xr:uid="{BB85FC46-92D4-4985-A861-15802776305D}">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661E0712-9A11-4344-B5A8-AC792BA95944}">
      <text>
        <r>
          <rPr>
            <b/>
            <sz val="9"/>
            <color indexed="81"/>
            <rFont val="Tahoma"/>
            <family val="2"/>
          </rPr>
          <t>O: Overtime Earned</t>
        </r>
      </text>
    </comment>
    <comment ref="K29" authorId="0" shapeId="0" xr:uid="{F8088EF6-9E9A-4A76-A845-813D3FA1705E}">
      <text>
        <r>
          <rPr>
            <b/>
            <sz val="9"/>
            <color indexed="81"/>
            <rFont val="Tahoma"/>
            <family val="2"/>
          </rPr>
          <t>CU:Comp Time Used</t>
        </r>
      </text>
    </comment>
    <comment ref="L29" authorId="0" shapeId="0" xr:uid="{28457F36-BC43-4D1A-BEA8-89DB3C5D12E5}">
      <text>
        <r>
          <rPr>
            <b/>
            <sz val="9"/>
            <color indexed="81"/>
            <rFont val="Tahoma"/>
            <family val="2"/>
          </rPr>
          <t xml:space="preserve">C19 Mandatory Comp Time Used
</t>
        </r>
      </text>
    </comment>
    <comment ref="M29" authorId="1" shapeId="0" xr:uid="{5A66E5A5-C4DC-4DBB-B91F-5D8BB646CF72}">
      <text>
        <r>
          <rPr>
            <b/>
            <sz val="9"/>
            <color indexed="81"/>
            <rFont val="Tahoma"/>
            <family val="2"/>
          </rPr>
          <t xml:space="preserve">V: Vacation 
</t>
        </r>
        <r>
          <rPr>
            <sz val="9"/>
            <color indexed="81"/>
            <rFont val="Tahoma"/>
            <family val="2"/>
          </rPr>
          <t xml:space="preserve">
</t>
        </r>
      </text>
    </comment>
    <comment ref="N29" authorId="0" shapeId="0" xr:uid="{0EAC8D0D-AC4A-4D9B-94C3-FD1ED05C1DE7}">
      <text>
        <r>
          <rPr>
            <b/>
            <sz val="9"/>
            <color indexed="81"/>
            <rFont val="Tahoma"/>
            <family val="2"/>
          </rPr>
          <t>S: Sick</t>
        </r>
      </text>
    </comment>
    <comment ref="O29" authorId="0" shapeId="0" xr:uid="{6E0F2804-E213-4649-9AE4-3FDFA68935EB}">
      <text>
        <r>
          <rPr>
            <b/>
            <sz val="9"/>
            <color indexed="81"/>
            <rFont val="Tahoma"/>
            <family val="2"/>
          </rPr>
          <t>CI:</t>
        </r>
        <r>
          <rPr>
            <sz val="9"/>
            <color indexed="81"/>
            <rFont val="Tahoma"/>
            <family val="2"/>
          </rPr>
          <t xml:space="preserve"> Community Involvment
</t>
        </r>
      </text>
    </comment>
    <comment ref="P29" authorId="0" shapeId="0" xr:uid="{57A3D5FA-6D27-40C0-9659-1D1B1A9F85BF}">
      <text>
        <r>
          <rPr>
            <b/>
            <sz val="9"/>
            <color indexed="81"/>
            <rFont val="Tahoma"/>
            <family val="2"/>
          </rPr>
          <t>BL: Bonus Leave</t>
        </r>
      </text>
    </comment>
    <comment ref="Q29" authorId="0" shapeId="0" xr:uid="{6D10B9F5-317F-44D5-ACAF-B4A872B5E13A}">
      <text>
        <r>
          <rPr>
            <b/>
            <sz val="9"/>
            <color indexed="81"/>
            <rFont val="Tahoma"/>
            <family val="2"/>
          </rPr>
          <t>H: Holiday.
When the university is closed on a holiday, mark the hours here.</t>
        </r>
      </text>
    </comment>
    <comment ref="R29" authorId="1" shapeId="0" xr:uid="{7F4A4E5A-2243-4FB5-9EDD-A3772390A5EE}">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29" authorId="0" shapeId="0" xr:uid="{E409D634-F476-401D-967F-DA6D58BA12E0}">
      <text>
        <r>
          <rPr>
            <b/>
            <sz val="9"/>
            <color indexed="81"/>
            <rFont val="Tahoma"/>
            <family val="2"/>
          </rPr>
          <t>AM: Adverse Weather Makeup Hours
Indicate time worked that will be used to make up time taken off due to adverse weather.</t>
        </r>
      </text>
    </comment>
    <comment ref="V29" authorId="0" shapeId="0" xr:uid="{52C22C6B-F0CB-498F-AF3A-1656AA8E2607}">
      <text>
        <r>
          <rPr>
            <b/>
            <sz val="9"/>
            <color indexed="81"/>
            <rFont val="Tahoma"/>
            <family val="2"/>
          </rPr>
          <t>AP: Adverse Weather Time Not Worked</t>
        </r>
      </text>
    </comment>
    <comment ref="W29" authorId="0" shapeId="0" xr:uid="{B3123300-56B8-47FF-B3C3-234FF1AAA7D1}">
      <text>
        <r>
          <rPr>
            <b/>
            <sz val="9"/>
            <color indexed="81"/>
            <rFont val="Tahoma"/>
            <family val="2"/>
          </rPr>
          <t>AWLW: Adverse Weather Leave Without Pay</t>
        </r>
      </text>
    </comment>
    <comment ref="D41" authorId="0" shapeId="0" xr:uid="{81CE2653-C69C-4DFC-A8FB-06E703F8D1D3}">
      <text>
        <r>
          <rPr>
            <b/>
            <sz val="9"/>
            <color indexed="81"/>
            <rFont val="Tahoma"/>
            <family val="2"/>
          </rPr>
          <t>SP: Shift Pay</t>
        </r>
      </text>
    </comment>
    <comment ref="E41" authorId="0" shapeId="0" xr:uid="{57A66466-4ABA-47FF-8A3D-269105B0E49A}">
      <text>
        <r>
          <rPr>
            <b/>
            <sz val="9"/>
            <color indexed="81"/>
            <rFont val="Tahoma"/>
            <family val="2"/>
          </rPr>
          <t>HP: Holiday Premium Pay</t>
        </r>
      </text>
    </comment>
    <comment ref="F41" authorId="0" shapeId="0" xr:uid="{704DC2CC-DABC-421D-B3DF-EA03CE919D02}">
      <text>
        <r>
          <rPr>
            <b/>
            <sz val="9"/>
            <color indexed="81"/>
            <rFont val="Tahoma"/>
            <family val="2"/>
          </rPr>
          <t>OC: On Call Hours</t>
        </r>
      </text>
    </comment>
    <comment ref="G41" authorId="0" shapeId="0" xr:uid="{6DB16F61-4205-4EA6-9918-C5F69714EE24}">
      <text>
        <r>
          <rPr>
            <b/>
            <sz val="9"/>
            <color indexed="81"/>
            <rFont val="Tahoma"/>
            <family val="2"/>
          </rPr>
          <t xml:space="preserve">CB1.5:Call Back at 1.5
CB1.0:Call Back at 1.0
</t>
        </r>
      </text>
    </comment>
    <comment ref="I41" authorId="0" shapeId="0" xr:uid="{3BA8B461-0725-4A25-B0E7-233B3F7E3AA9}">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D8258ACD-380F-4F10-8C34-427A44E95A51}">
      <text>
        <r>
          <rPr>
            <b/>
            <sz val="9"/>
            <color indexed="81"/>
            <rFont val="Tahoma"/>
            <family val="2"/>
          </rPr>
          <t>O: Overtime Earned</t>
        </r>
      </text>
    </comment>
    <comment ref="K41" authorId="0" shapeId="0" xr:uid="{38D4B78F-E5D2-476A-843C-A1FB3CE35123}">
      <text>
        <r>
          <rPr>
            <b/>
            <sz val="9"/>
            <color indexed="81"/>
            <rFont val="Tahoma"/>
            <family val="2"/>
          </rPr>
          <t>CU:Comp Time Used</t>
        </r>
      </text>
    </comment>
    <comment ref="L41" authorId="0" shapeId="0" xr:uid="{57BE860E-0004-4FDC-8B9B-9029B419BB0E}">
      <text>
        <r>
          <rPr>
            <b/>
            <sz val="9"/>
            <color indexed="81"/>
            <rFont val="Tahoma"/>
            <family val="2"/>
          </rPr>
          <t xml:space="preserve">C19 Mandatory Comp Time Used
</t>
        </r>
      </text>
    </comment>
    <comment ref="M41" authorId="1" shapeId="0" xr:uid="{472C3863-8B57-4062-B13D-5470C9FDF1F8}">
      <text>
        <r>
          <rPr>
            <b/>
            <sz val="9"/>
            <color indexed="81"/>
            <rFont val="Tahoma"/>
            <family val="2"/>
          </rPr>
          <t xml:space="preserve">V: Vacation 
</t>
        </r>
        <r>
          <rPr>
            <sz val="9"/>
            <color indexed="81"/>
            <rFont val="Tahoma"/>
            <family val="2"/>
          </rPr>
          <t xml:space="preserve">
</t>
        </r>
      </text>
    </comment>
    <comment ref="N41" authorId="0" shapeId="0" xr:uid="{7536E0AD-B250-468B-9D58-E085F59ED591}">
      <text>
        <r>
          <rPr>
            <b/>
            <sz val="9"/>
            <color indexed="81"/>
            <rFont val="Tahoma"/>
            <family val="2"/>
          </rPr>
          <t>S: Sick</t>
        </r>
      </text>
    </comment>
    <comment ref="O41" authorId="0" shapeId="0" xr:uid="{48204388-415F-4BEE-9923-F66DB7E02908}">
      <text>
        <r>
          <rPr>
            <b/>
            <sz val="9"/>
            <color indexed="81"/>
            <rFont val="Tahoma"/>
            <family val="2"/>
          </rPr>
          <t>CI:</t>
        </r>
        <r>
          <rPr>
            <sz val="9"/>
            <color indexed="81"/>
            <rFont val="Tahoma"/>
            <family val="2"/>
          </rPr>
          <t xml:space="preserve"> Community Involvment
</t>
        </r>
      </text>
    </comment>
    <comment ref="P41" authorId="0" shapeId="0" xr:uid="{295BCF38-7E84-4748-B827-8BF4B9E57EDD}">
      <text>
        <r>
          <rPr>
            <b/>
            <sz val="9"/>
            <color indexed="81"/>
            <rFont val="Tahoma"/>
            <family val="2"/>
          </rPr>
          <t>BL: Bonus Leave</t>
        </r>
      </text>
    </comment>
    <comment ref="Q41" authorId="0" shapeId="0" xr:uid="{9DAFCC7E-F32B-4A7B-AEC0-E9DE5144822B}">
      <text>
        <r>
          <rPr>
            <b/>
            <sz val="9"/>
            <color indexed="81"/>
            <rFont val="Tahoma"/>
            <family val="2"/>
          </rPr>
          <t>H: Holiday.
When the university is closed on a holiday, mark the hours here.</t>
        </r>
      </text>
    </comment>
    <comment ref="R41" authorId="1" shapeId="0" xr:uid="{9A5324FE-7FCF-43F2-829E-2E2567297F60}">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41" authorId="0" shapeId="0" xr:uid="{F8BBFBAA-F8F7-4F6B-ACF3-B3D8CC309C5A}">
      <text>
        <r>
          <rPr>
            <b/>
            <sz val="9"/>
            <color indexed="81"/>
            <rFont val="Tahoma"/>
            <family val="2"/>
          </rPr>
          <t>AM: Adverse Weather Makeup Hours
Indicate time worked that will be used to make up time taken off due to adverse weather.</t>
        </r>
      </text>
    </comment>
    <comment ref="V41" authorId="0" shapeId="0" xr:uid="{ADC38FAC-0703-4CDC-B40B-7A7AC17A770F}">
      <text>
        <r>
          <rPr>
            <b/>
            <sz val="9"/>
            <color indexed="81"/>
            <rFont val="Tahoma"/>
            <family val="2"/>
          </rPr>
          <t>AP: Adverse Weather Time Not Worked</t>
        </r>
      </text>
    </comment>
    <comment ref="W41" authorId="0" shapeId="0" xr:uid="{F243282D-011F-4140-B5D1-6F70DA4438B9}">
      <text>
        <r>
          <rPr>
            <b/>
            <sz val="9"/>
            <color indexed="81"/>
            <rFont val="Tahoma"/>
            <family val="2"/>
          </rPr>
          <t>AWLW: Adverse Weather Leave Without Pay</t>
        </r>
      </text>
    </comment>
    <comment ref="D53" authorId="0" shapeId="0" xr:uid="{A75E21B5-4ABB-4F9C-A78B-59033BF3AED3}">
      <text>
        <r>
          <rPr>
            <b/>
            <sz val="9"/>
            <color indexed="81"/>
            <rFont val="Tahoma"/>
            <family val="2"/>
          </rPr>
          <t>SP: Shift Pay</t>
        </r>
      </text>
    </comment>
    <comment ref="E53" authorId="0" shapeId="0" xr:uid="{429E0304-4FB3-43C4-BA43-4A1A41CA5691}">
      <text>
        <r>
          <rPr>
            <b/>
            <sz val="9"/>
            <color indexed="81"/>
            <rFont val="Tahoma"/>
            <family val="2"/>
          </rPr>
          <t>HP: Holiday Premium Pay</t>
        </r>
      </text>
    </comment>
    <comment ref="F53" authorId="0" shapeId="0" xr:uid="{EAA29087-AC38-48D6-83E6-26166DE49B8A}">
      <text>
        <r>
          <rPr>
            <b/>
            <sz val="9"/>
            <color indexed="81"/>
            <rFont val="Tahoma"/>
            <family val="2"/>
          </rPr>
          <t>OC: On Call Hours</t>
        </r>
      </text>
    </comment>
    <comment ref="G53" authorId="0" shapeId="0" xr:uid="{FC589BFB-185A-45AE-AF1B-7F2EBF96BE74}">
      <text>
        <r>
          <rPr>
            <b/>
            <sz val="9"/>
            <color indexed="81"/>
            <rFont val="Tahoma"/>
            <family val="2"/>
          </rPr>
          <t xml:space="preserve">CB1.5:Call Back at 1.5
CB1.0:Call Back at 1.0
</t>
        </r>
      </text>
    </comment>
    <comment ref="I53" authorId="0" shapeId="0" xr:uid="{A4D517EA-2963-4C82-85F0-0B9E2A12BD6A}">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5425F2BB-FEBC-4891-9DE6-12D72F5B5DDF}">
      <text>
        <r>
          <rPr>
            <b/>
            <sz val="9"/>
            <color indexed="81"/>
            <rFont val="Tahoma"/>
            <family val="2"/>
          </rPr>
          <t>O: Overtime Earned</t>
        </r>
      </text>
    </comment>
    <comment ref="K53" authorId="0" shapeId="0" xr:uid="{8E077995-F93C-4F93-828E-350851FADB1A}">
      <text>
        <r>
          <rPr>
            <b/>
            <sz val="9"/>
            <color indexed="81"/>
            <rFont val="Tahoma"/>
            <family val="2"/>
          </rPr>
          <t>CU:Comp Time Used</t>
        </r>
      </text>
    </comment>
    <comment ref="L53" authorId="0" shapeId="0" xr:uid="{5420041C-A749-4CD6-9405-289CDB1EA1C1}">
      <text>
        <r>
          <rPr>
            <b/>
            <sz val="9"/>
            <color indexed="81"/>
            <rFont val="Tahoma"/>
            <family val="2"/>
          </rPr>
          <t xml:space="preserve">C19 Mandatory Comp Time Used
</t>
        </r>
      </text>
    </comment>
    <comment ref="M53" authorId="1" shapeId="0" xr:uid="{1AE94822-867A-4E66-89D9-C616FB6A5A47}">
      <text>
        <r>
          <rPr>
            <b/>
            <sz val="9"/>
            <color indexed="81"/>
            <rFont val="Tahoma"/>
            <family val="2"/>
          </rPr>
          <t xml:space="preserve">V: Vacation 
</t>
        </r>
        <r>
          <rPr>
            <sz val="9"/>
            <color indexed="81"/>
            <rFont val="Tahoma"/>
            <family val="2"/>
          </rPr>
          <t xml:space="preserve">
</t>
        </r>
      </text>
    </comment>
    <comment ref="N53" authorId="0" shapeId="0" xr:uid="{12188D79-2440-4868-A75E-71722942222F}">
      <text>
        <r>
          <rPr>
            <b/>
            <sz val="9"/>
            <color indexed="81"/>
            <rFont val="Tahoma"/>
            <family val="2"/>
          </rPr>
          <t>S: Sick</t>
        </r>
      </text>
    </comment>
    <comment ref="O53" authorId="0" shapeId="0" xr:uid="{3E2051B1-1E92-4E6A-AF90-A676D285E1BF}">
      <text>
        <r>
          <rPr>
            <b/>
            <sz val="9"/>
            <color indexed="81"/>
            <rFont val="Tahoma"/>
            <family val="2"/>
          </rPr>
          <t>CI:</t>
        </r>
        <r>
          <rPr>
            <sz val="9"/>
            <color indexed="81"/>
            <rFont val="Tahoma"/>
            <family val="2"/>
          </rPr>
          <t xml:space="preserve"> Community Involvment
</t>
        </r>
      </text>
    </comment>
    <comment ref="P53" authorId="0" shapeId="0" xr:uid="{C6E1A8FF-9EA9-46AE-BF33-1162EB7603F5}">
      <text>
        <r>
          <rPr>
            <b/>
            <sz val="9"/>
            <color indexed="81"/>
            <rFont val="Tahoma"/>
            <family val="2"/>
          </rPr>
          <t>BL: Bonus Leave</t>
        </r>
      </text>
    </comment>
    <comment ref="Q53" authorId="0" shapeId="0" xr:uid="{4CC648B2-56F6-4AD1-901D-2980BBEF2806}">
      <text>
        <r>
          <rPr>
            <b/>
            <sz val="9"/>
            <color indexed="81"/>
            <rFont val="Tahoma"/>
            <family val="2"/>
          </rPr>
          <t>H: Holiday.
When the university is closed on a holiday, mark the hours here.</t>
        </r>
      </text>
    </comment>
    <comment ref="R53" authorId="1" shapeId="0" xr:uid="{23FADF37-4692-4980-BDBF-5E14B8A86538}">
      <text>
        <r>
          <rPr>
            <b/>
            <sz val="9"/>
            <color indexed="81"/>
            <rFont val="Tahoma"/>
            <family val="2"/>
          </rPr>
          <t>LW: LWOP
DR: Disaster Relief
M: Military
CL: Civil Leave
AL: Annual Special Leave
SALB: Annual Special Leave Bonus
EC: Emergency Closure
PPL: Paid Parental Leave
CSAL1:COVID-19 Special Administrative Leave - Childcare
CSAL2:COVID-19 Special Administrative Leave - Sick/Eldercare
CSAL3:COVID-19 Special Administrative Leave - Unable to Telework</t>
        </r>
      </text>
    </comment>
    <comment ref="U53" authorId="0" shapeId="0" xr:uid="{85B2C1FE-9143-46E5-BF67-8E273BEF3649}">
      <text>
        <r>
          <rPr>
            <b/>
            <sz val="9"/>
            <color indexed="81"/>
            <rFont val="Tahoma"/>
            <family val="2"/>
          </rPr>
          <t>AM: Adverse Weather Makeup Hours
Indicate time worked that will be used to make up time taken off due to adverse weather.</t>
        </r>
      </text>
    </comment>
    <comment ref="V53" authorId="0" shapeId="0" xr:uid="{29681A2A-517D-4ECB-8ABE-7F1F498E6569}">
      <text>
        <r>
          <rPr>
            <b/>
            <sz val="9"/>
            <color indexed="81"/>
            <rFont val="Tahoma"/>
            <family val="2"/>
          </rPr>
          <t>AP: Adverse Weather Time Not Worked</t>
        </r>
      </text>
    </comment>
    <comment ref="W53" authorId="0" shapeId="0" xr:uid="{2E4B7196-7DCF-42DF-8E5D-EEEAA0388A23}">
      <text>
        <r>
          <rPr>
            <b/>
            <sz val="9"/>
            <color indexed="81"/>
            <rFont val="Tahoma"/>
            <family val="2"/>
          </rPr>
          <t>AWLW: Adverse Weather Leave Without Pay</t>
        </r>
      </text>
    </comment>
  </commentList>
</comments>
</file>

<file path=xl/sharedStrings.xml><?xml version="1.0" encoding="utf-8"?>
<sst xmlns="http://schemas.openxmlformats.org/spreadsheetml/2006/main" count="4252" uniqueCount="282">
  <si>
    <t>SUMMARY</t>
  </si>
  <si>
    <t>Description</t>
  </si>
  <si>
    <t>CD</t>
  </si>
  <si>
    <t>Hours</t>
  </si>
  <si>
    <t>Vac Leave Pay</t>
  </si>
  <si>
    <t>V</t>
  </si>
  <si>
    <t>Sick Leave Pay</t>
  </si>
  <si>
    <t>S</t>
  </si>
  <si>
    <t>Military Leave</t>
  </si>
  <si>
    <t>M</t>
  </si>
  <si>
    <t>Bonus Leave</t>
  </si>
  <si>
    <t>BL</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</si>
  <si>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</si>
  <si>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</si>
  <si>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</si>
  <si>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</si>
  <si>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</si>
  <si>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</si>
  <si>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</si>
  <si>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</si>
  <si>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</si>
  <si>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</si>
  <si>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</si>
  <si>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</si>
  <si>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</si>
  <si>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</si>
  <si>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</si>
  <si>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</si>
  <si>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</si>
  <si>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</si>
  <si>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</si>
  <si>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</si>
  <si>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</si>
  <si>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</si>
  <si>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</si>
  <si>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</si>
  <si>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</si>
  <si>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069</t>
  </si>
  <si>
    <t>068</t>
  </si>
  <si>
    <t>FTE</t>
  </si>
  <si>
    <t>*034</t>
  </si>
  <si>
    <t>*030</t>
  </si>
  <si>
    <t>*042</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</si>
  <si>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</si>
  <si>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</si>
  <si>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</si>
  <si>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</si>
  <si>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</si>
  <si>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</si>
  <si>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</si>
  <si>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</si>
  <si>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</si>
  <si>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Timesheet Org Number</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</si>
  <si>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</si>
  <si>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</si>
  <si>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</si>
  <si>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</si>
  <si>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</si>
  <si>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</si>
  <si>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</si>
  <si>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</si>
  <si>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</si>
  <si>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</si>
  <si>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</si>
  <si>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</si>
  <si>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</si>
  <si>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</si>
  <si>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</si>
  <si>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*415</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</si>
  <si>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</si>
  <si>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</si>
  <si>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</si>
  <si>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</si>
  <si>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</si>
  <si>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</si>
  <si>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</si>
  <si>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</si>
  <si>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</si>
  <si>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</si>
  <si>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</si>
  <si>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</si>
  <si>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</si>
  <si>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</si>
  <si>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</si>
  <si>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</si>
  <si>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</si>
  <si>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</si>
  <si>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</si>
  <si>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</si>
  <si>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</si>
  <si>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</si>
  <si>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</si>
  <si>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</si>
  <si>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</si>
  <si>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</si>
  <si>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</si>
  <si>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Comp</t>
  </si>
  <si>
    <t>Coded Hours Not Worked</t>
  </si>
  <si>
    <t>Adverse Weather Makeup</t>
  </si>
  <si>
    <t>Dates Validation</t>
  </si>
  <si>
    <t>Other Leave Codes</t>
  </si>
  <si>
    <t>Shift Premium</t>
  </si>
  <si>
    <t>On Call Pay</t>
  </si>
  <si>
    <t>AU</t>
  </si>
  <si>
    <t>Adverse Weather Used</t>
  </si>
  <si>
    <t>*417</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</si>
  <si>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</si>
  <si>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</si>
  <si>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</si>
  <si>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</si>
  <si>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</si>
  <si>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</si>
  <si>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</si>
  <si>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</si>
  <si>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</si>
  <si>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</si>
  <si>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</si>
  <si>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</si>
  <si>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</si>
  <si>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</si>
  <si>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</si>
  <si>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</si>
  <si>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</si>
  <si>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</si>
  <si>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</si>
  <si>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</si>
  <si>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</si>
  <si>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</si>
  <si>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</si>
  <si>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</si>
  <si>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</si>
  <si>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</si>
  <si>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</si>
  <si>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</si>
  <si>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</si>
  <si>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</si>
  <si>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</si>
  <si>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</si>
  <si>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</si>
  <si>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</si>
  <si>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</si>
  <si>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</si>
  <si>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</si>
  <si>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</si>
  <si>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</si>
  <si>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</si>
  <si>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</si>
  <si>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</si>
  <si>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</si>
  <si>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</si>
  <si>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</si>
  <si>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</si>
  <si>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</si>
  <si>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</si>
  <si>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</si>
  <si>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</si>
  <si>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</si>
  <si>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</si>
  <si>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</si>
  <si>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</si>
  <si>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</si>
  <si>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</si>
  <si>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</si>
  <si>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</si>
  <si>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</si>
  <si>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</si>
  <si>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</si>
  <si>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</si>
  <si>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</si>
  <si>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</si>
  <si>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</si>
  <si>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</si>
  <si>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</si>
  <si>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</si>
  <si>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</si>
  <si>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</si>
  <si>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</si>
  <si>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</si>
  <si>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</si>
  <si>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</si>
  <si>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</si>
  <si>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</si>
  <si>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</si>
  <si>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</si>
  <si>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</si>
  <si>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</si>
  <si>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</si>
  <si>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</si>
  <si>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</si>
  <si>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</si>
  <si>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</si>
  <si>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</si>
  <si>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</si>
  <si>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</si>
  <si>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Monday</t>
  </si>
  <si>
    <t>Spring Holiday</t>
  </si>
  <si>
    <t>Memorial Day</t>
  </si>
  <si>
    <t>Independence Day</t>
  </si>
  <si>
    <t>Labor Day</t>
  </si>
  <si>
    <t>Thanksgiving Holiday</t>
  </si>
  <si>
    <t>Winter Holiday</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</si>
  <si>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</si>
  <si>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</si>
  <si>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</si>
  <si>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</si>
  <si>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</si>
  <si>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</si>
  <si>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</si>
  <si>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</si>
  <si>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</si>
  <si>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</si>
  <si>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</si>
  <si>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Disaster Relief</t>
  </si>
  <si>
    <t>https://hrs.uncg.edu/Policies/</t>
  </si>
  <si>
    <t>For full disclosure of leave policies eligibility, benefits and conditions for use, please visit UNCG Leave Policies web page at https://hrs.uncg.edu/Policies/</t>
  </si>
  <si>
    <t>Hours for this time entry period qualify for FMLA Leave</t>
  </si>
  <si>
    <t>SALB</t>
  </si>
  <si>
    <t>Spec Annual Leav Bonus FY18-19</t>
  </si>
  <si>
    <t>The 2019 Appropriations Act has granted eligible employees a one-time 40 hours (five (5) days) of Special Annual Leave Bonus (pro-rated for eligible part-time employees). Special Annual Leave Balance hours do not expire (except upon separation or retirement) and can be used before comp time but cannot be donated as Voluntary Shared Leave.  Upon separation the SALB will not be paid out. NOTE: At the end of the calendar year, any use of the SALB during that year will reduce any vacation hours in excess of 240 hours by the number of SALB hours that were used.</t>
  </si>
  <si>
    <t>Martin Luther King Jr's Birthday</t>
  </si>
  <si>
    <t>**University Closed</t>
  </si>
  <si>
    <t>Corrections</t>
  </si>
  <si>
    <t>*G S126-4(5) Requires the University to note what day is observed in lieu of Veteran's Day, December 29th is that day.</t>
  </si>
  <si>
    <t>** Employees may use accrued vacation time, bonus leave, compensatory time or leave without pay to cover the day(s) the University is closed. Employees who have no accrued leave time may make up the time with supervisory approval. An employee must exhaust all accumulated vacation/bonus leave before going on leave without pay for the purpose of vacation.</t>
  </si>
  <si>
    <t>https://myapps.northcarolina.edu/hr/benefits-leave/leave-benefits/</t>
  </si>
  <si>
    <t>P181</t>
  </si>
  <si>
    <t>P182</t>
  </si>
  <si>
    <t>Paid Parental Recuperation Lv</t>
  </si>
  <si>
    <t>Paid Parental Bonding Leave</t>
  </si>
  <si>
    <t>Enter any time taken to be recorded as Paid Parental Leave for recuperation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</si>
  <si>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Enter any time taken to be recorded as Paid Parental Leave for bonding period.  All PPL arrangements must be in writing via approved request forms and supporting documentation as outlined in the UNC System Office Paid Parental Leave Policy (pdf).   In addition, please send a copy of the timesheet for that month to the Benefits Office (askbenefits@uncg.edu)</t>
  </si>
  <si>
    <t>Paid Parental Leave Bonding</t>
  </si>
  <si>
    <t>Other Hours Worked Codes</t>
  </si>
  <si>
    <t>Disaster Releif</t>
  </si>
  <si>
    <t>Reg</t>
  </si>
  <si>
    <t>Spec Ann Leav Bonus FY18-19</t>
  </si>
  <si>
    <t>Paid Parental Leave Recup</t>
  </si>
  <si>
    <t>Comp Time Calculations</t>
  </si>
  <si>
    <t>Combined total must match total on PHATIME and PHIETIM</t>
  </si>
  <si>
    <t>C19 Mandatory Onsite .5 CT Use</t>
  </si>
  <si>
    <t>Call Back at 1.5</t>
  </si>
  <si>
    <t>Call Back at 1.0</t>
  </si>
  <si>
    <t>MCT Used this period</t>
  </si>
  <si>
    <t>Remaining MCT</t>
  </si>
  <si>
    <t>MCU</t>
  </si>
  <si>
    <t>Remaining CT</t>
  </si>
  <si>
    <t>*Unused MCT</t>
  </si>
  <si>
    <t>Mandatory Comp paid out</t>
  </si>
  <si>
    <t>Mandatory On-site Comp Time Used</t>
  </si>
  <si>
    <t xml:space="preserve">Enter MCU hours to be used for sheduled and or/unscheduled time off.  </t>
  </si>
  <si>
    <t>Mandatory Comp Time Beginning Balance</t>
  </si>
  <si>
    <t>January (2021)</t>
  </si>
  <si>
    <t>February (2021)</t>
  </si>
  <si>
    <t>March (2021)</t>
  </si>
  <si>
    <t>April (2021)</t>
  </si>
  <si>
    <t>May (2021)</t>
  </si>
  <si>
    <t>June (2021)</t>
  </si>
  <si>
    <t>July (2021)</t>
  </si>
  <si>
    <t>August (2021)</t>
  </si>
  <si>
    <t>September (2021)</t>
  </si>
  <si>
    <t>October (2021)</t>
  </si>
  <si>
    <t>November (2021)</t>
  </si>
  <si>
    <t>December (2021)</t>
  </si>
  <si>
    <t>New Timesheet for Calendar Year 2021</t>
  </si>
  <si>
    <t xml:space="preserve"> January 1</t>
  </si>
  <si>
    <t xml:space="preserve"> January 18</t>
  </si>
  <si>
    <t xml:space="preserve"> April 2</t>
  </si>
  <si>
    <t xml:space="preserve"> May 31</t>
  </si>
  <si>
    <t xml:space="preserve"> July 5</t>
  </si>
  <si>
    <t xml:space="preserve"> September 6</t>
  </si>
  <si>
    <t xml:space="preserve">Thursday &amp; Friday </t>
  </si>
  <si>
    <t>November 25, 26</t>
  </si>
  <si>
    <t>Friday - Wednesday</t>
  </si>
  <si>
    <t xml:space="preserve"> December 24, 27, 28, 29*</t>
  </si>
  <si>
    <t>Thursday</t>
  </si>
  <si>
    <t xml:space="preserve"> December 30</t>
  </si>
  <si>
    <t>Regarding the scheduled holidays for the year 2021:</t>
  </si>
  <si>
    <t>Calendar Year Holidays 2021</t>
  </si>
  <si>
    <t>Permanent part-time employees receive holidays on a prorated basis. Temporary employees are not eligible for paid holidays. Please direct any questions you may have regarding holiday leave to HR Operations, extension 45009.</t>
  </si>
  <si>
    <t>v. 1.1</t>
  </si>
  <si>
    <t>*****    Last Timesheet Update : 5/4/2021  *****</t>
  </si>
  <si>
    <t>Corrected MCT Used to calculate from month to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</si>
</sst>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m/d/yy;@"/>
    <numFmt numFmtId="166" formatCode="m/d"/>
    <numFmt numFmtId="167" formatCode="[$-409]mmmm\ d\,\ yyyy;@"/>
  </numFmts>
  <fonts count="41">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
      <b/>
      <sz val="18"/>
      <color rgb="FFFF0000"/>
      <name val="Geneva"/>
    </font>
    <font>
      <sz val="12"/>
      <name val="Arial"/>
      <family val="2"/>
    </font>
    <font>
      <b/>
      <sz val="11"/>
      <name val="Arial"/>
      <family val="2"/>
    </font>
    <font>
      <sz val="11"/>
      <name val="Geneva"/>
    </font>
    <font>
      <sz val="11"/>
      <color theme="0" tint="-0.249977111117893"/>
      <name val="Geneva"/>
    </font>
    <font>
      <b/>
      <sz val="11"/>
      <name val="Geneva"/>
    </font>
    <font>
      <sz val="11"/>
      <color theme="0" tint="-0.34998626667073579"/>
      <name val="Geneva"/>
    </font>
  </fonts>
  <fills count="1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7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right/>
      <top/>
      <bottom style="thin">
        <color theme="0" tint="-0.34998626667073579"/>
      </bottom>
      <diagonal/>
    </border>
    <border>
      <left style="double">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349">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2" fontId="2" fillId="0" borderId="0" xfId="3" applyNumberFormat="1" applyFont="1" applyFill="1" applyBorder="1" applyProtection="1"/>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7" fillId="0" borderId="0" xfId="0" applyFont="1" applyBorder="1" applyAlignment="1" applyProtection="1">
      <alignment horizontal="center"/>
    </xf>
    <xf numFmtId="0" fontId="2" fillId="0" borderId="48" xfId="3" applyFont="1" applyBorder="1" applyAlignment="1" applyProtection="1">
      <alignment horizontal="centerContinuous"/>
    </xf>
    <xf numFmtId="0" fontId="2" fillId="0" borderId="48" xfId="3" applyFont="1" applyBorder="1" applyProtection="1"/>
    <xf numFmtId="0" fontId="4" fillId="0" borderId="48" xfId="3" applyFont="1" applyFill="1" applyBorder="1" applyAlignment="1" applyProtection="1">
      <alignment horizontal="center" wrapText="1"/>
    </xf>
    <xf numFmtId="0" fontId="4" fillId="0" borderId="48" xfId="3" applyFont="1" applyFill="1" applyBorder="1" applyAlignment="1" applyProtection="1">
      <alignment horizontal="left" wrapText="1"/>
    </xf>
    <xf numFmtId="0" fontId="2" fillId="0" borderId="48" xfId="3" applyFont="1" applyFill="1" applyBorder="1" applyProtection="1"/>
    <xf numFmtId="166" fontId="2" fillId="0" borderId="48" xfId="0" applyNumberFormat="1" applyFont="1" applyFill="1" applyBorder="1" applyProtection="1"/>
    <xf numFmtId="43" fontId="2" fillId="2" borderId="48" xfId="1" applyFont="1" applyFill="1" applyBorder="1" applyProtection="1">
      <protection locked="0"/>
    </xf>
    <xf numFmtId="43" fontId="2" fillId="3" borderId="48" xfId="1" applyFont="1" applyFill="1" applyBorder="1" applyProtection="1"/>
    <xf numFmtId="0" fontId="2" fillId="0" borderId="48" xfId="3" applyFont="1" applyFill="1" applyBorder="1" applyAlignment="1" applyProtection="1">
      <alignment horizontal="center"/>
    </xf>
    <xf numFmtId="2" fontId="2" fillId="4" borderId="48" xfId="3" applyNumberFormat="1" applyFont="1" applyFill="1" applyBorder="1" applyProtection="1"/>
    <xf numFmtId="0" fontId="4" fillId="0" borderId="48" xfId="3" applyFont="1" applyBorder="1" applyAlignment="1" applyProtection="1">
      <alignment horizontal="centerContinuous"/>
    </xf>
    <xf numFmtId="166" fontId="2" fillId="0" borderId="48" xfId="0" applyNumberFormat="1" applyFont="1" applyBorder="1" applyProtection="1"/>
    <xf numFmtId="0" fontId="1" fillId="5" borderId="18" xfId="0" applyFont="1" applyFill="1" applyBorder="1" applyProtection="1"/>
    <xf numFmtId="0" fontId="2" fillId="5" borderId="20" xfId="3" applyFont="1" applyFill="1" applyBorder="1" applyAlignment="1" applyProtection="1">
      <alignment horizontal="centerContinuous"/>
    </xf>
    <xf numFmtId="0" fontId="2" fillId="5" borderId="0" xfId="3" applyFont="1" applyFill="1" applyBorder="1" applyAlignment="1" applyProtection="1">
      <alignment horizontal="centerContinuous"/>
    </xf>
    <xf numFmtId="0" fontId="2" fillId="5" borderId="0" xfId="3" applyFont="1" applyFill="1" applyBorder="1" applyProtection="1"/>
    <xf numFmtId="0" fontId="1" fillId="5" borderId="0" xfId="0" applyFont="1" applyFill="1" applyBorder="1" applyProtection="1"/>
    <xf numFmtId="0" fontId="1" fillId="5" borderId="20" xfId="0" applyFont="1" applyFill="1" applyBorder="1" applyProtection="1"/>
    <xf numFmtId="0" fontId="8" fillId="5" borderId="20" xfId="0" applyFont="1" applyFill="1" applyBorder="1" applyProtection="1"/>
    <xf numFmtId="0" fontId="2" fillId="5" borderId="20" xfId="3" applyFont="1" applyFill="1" applyBorder="1" applyAlignment="1" applyProtection="1"/>
    <xf numFmtId="0" fontId="4" fillId="5" borderId="0" xfId="3" applyFont="1" applyFill="1" applyBorder="1" applyAlignment="1" applyProtection="1">
      <alignment horizontal="center"/>
    </xf>
    <xf numFmtId="0" fontId="1" fillId="5" borderId="20" xfId="0" applyFont="1" applyFill="1" applyBorder="1" applyAlignment="1" applyProtection="1"/>
    <xf numFmtId="0" fontId="1" fillId="5" borderId="1" xfId="0" applyFont="1" applyFill="1" applyBorder="1" applyProtection="1"/>
    <xf numFmtId="0" fontId="1" fillId="5" borderId="2" xfId="0" applyFont="1" applyFill="1" applyBorder="1" applyProtection="1"/>
    <xf numFmtId="0" fontId="1" fillId="0" borderId="5" xfId="0" applyFont="1" applyBorder="1" applyProtection="1"/>
    <xf numFmtId="0" fontId="0" fillId="0" borderId="5" xfId="0" applyBorder="1"/>
    <xf numFmtId="0" fontId="4" fillId="3" borderId="5" xfId="3" applyFont="1" applyFill="1" applyBorder="1" applyAlignment="1" applyProtection="1">
      <alignment horizontal="center"/>
      <protection locked="0"/>
    </xf>
    <xf numFmtId="2" fontId="4" fillId="0" borderId="13" xfId="3" applyNumberFormat="1" applyFont="1" applyBorder="1" applyProtection="1"/>
    <xf numFmtId="2" fontId="2" fillId="0" borderId="16" xfId="3" applyNumberFormat="1" applyFont="1" applyBorder="1" applyProtection="1"/>
    <xf numFmtId="2" fontId="2" fillId="4" borderId="49" xfId="3" applyNumberFormat="1" applyFont="1" applyFill="1" applyBorder="1" applyProtection="1"/>
    <xf numFmtId="2" fontId="2" fillId="4" borderId="50" xfId="3" applyNumberFormat="1" applyFont="1" applyFill="1" applyBorder="1" applyProtection="1"/>
    <xf numFmtId="43" fontId="2" fillId="0" borderId="48" xfId="1" applyFont="1" applyFill="1" applyBorder="1" applyProtection="1">
      <protection locked="0"/>
    </xf>
    <xf numFmtId="43" fontId="2" fillId="0" borderId="49" xfId="1" applyFont="1" applyFill="1" applyBorder="1" applyProtection="1">
      <protection locked="0"/>
    </xf>
    <xf numFmtId="43" fontId="4" fillId="0" borderId="48" xfId="1" applyFont="1" applyFill="1" applyBorder="1" applyProtection="1">
      <protection locked="0"/>
    </xf>
    <xf numFmtId="43" fontId="2" fillId="0" borderId="50" xfId="1" applyFont="1" applyFill="1" applyBorder="1" applyProtection="1">
      <protection locked="0"/>
    </xf>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4" fillId="0" borderId="51" xfId="3" applyFont="1" applyFill="1" applyBorder="1" applyAlignment="1" applyProtection="1">
      <alignment horizontal="center" wrapText="1"/>
    </xf>
    <xf numFmtId="43" fontId="2" fillId="0" borderId="51" xfId="1" applyFont="1" applyFill="1" applyBorder="1" applyProtection="1">
      <protection locked="0"/>
    </xf>
    <xf numFmtId="2" fontId="2" fillId="4" borderId="51" xfId="3" applyNumberFormat="1" applyFont="1" applyFill="1" applyBorder="1" applyProtection="1"/>
    <xf numFmtId="0" fontId="0" fillId="0" borderId="0" xfId="0" applyProtection="1"/>
    <xf numFmtId="0" fontId="0" fillId="0" borderId="18" xfId="0" applyBorder="1" applyProtection="1"/>
    <xf numFmtId="0" fontId="0" fillId="0" borderId="19" xfId="0" applyBorder="1" applyProtection="1"/>
    <xf numFmtId="0" fontId="0" fillId="0" borderId="19" xfId="0" applyBorder="1" applyAlignment="1" applyProtection="1">
      <alignment horizontal="right"/>
    </xf>
    <xf numFmtId="0" fontId="0" fillId="0" borderId="27" xfId="0" applyBorder="1" applyProtection="1"/>
    <xf numFmtId="0" fontId="0" fillId="0" borderId="20" xfId="0" applyBorder="1" applyProtection="1"/>
    <xf numFmtId="0" fontId="0" fillId="0" borderId="0" xfId="0" applyBorder="1" applyProtection="1"/>
    <xf numFmtId="0" fontId="1" fillId="2" borderId="5" xfId="0" applyFont="1" applyFill="1" applyBorder="1" applyProtection="1">
      <protection locked="0"/>
    </xf>
    <xf numFmtId="0" fontId="0" fillId="0" borderId="29" xfId="0" applyBorder="1" applyProtection="1"/>
    <xf numFmtId="0" fontId="0" fillId="0" borderId="0" xfId="0" applyBorder="1" applyAlignment="1" applyProtection="1">
      <alignment horizontal="right"/>
    </xf>
    <xf numFmtId="0" fontId="0" fillId="2" borderId="5" xfId="0" applyFill="1" applyBorder="1" applyAlignment="1" applyProtection="1">
      <alignment horizontal="left"/>
      <protection locked="0"/>
    </xf>
    <xf numFmtId="0" fontId="0" fillId="0" borderId="0" xfId="0" applyBorder="1" applyAlignment="1" applyProtection="1">
      <alignment horizontal="left"/>
    </xf>
    <xf numFmtId="0" fontId="0" fillId="2"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horizontal="centerContinuous"/>
    </xf>
    <xf numFmtId="0" fontId="0" fillId="0" borderId="53" xfId="0" applyBorder="1"/>
    <xf numFmtId="0" fontId="0" fillId="0" borderId="54" xfId="0" applyBorder="1"/>
    <xf numFmtId="0" fontId="1" fillId="0" borderId="54" xfId="0" applyFont="1" applyBorder="1"/>
    <xf numFmtId="0" fontId="18" fillId="0" borderId="0" xfId="0" applyFont="1"/>
    <xf numFmtId="0" fontId="0" fillId="0" borderId="55" xfId="0" applyBorder="1"/>
    <xf numFmtId="0" fontId="0" fillId="0" borderId="56" xfId="0" applyBorder="1"/>
    <xf numFmtId="0" fontId="19" fillId="0" borderId="0" xfId="2" applyFont="1" applyAlignment="1" applyProtection="1">
      <alignment horizontal="left"/>
    </xf>
    <xf numFmtId="0" fontId="1" fillId="0" borderId="30" xfId="0" applyFont="1" applyBorder="1" applyProtection="1"/>
    <xf numFmtId="0" fontId="1" fillId="0" borderId="5" xfId="0" applyFont="1" applyFill="1" applyBorder="1" applyAlignment="1" applyProtection="1">
      <alignment horizontal="center"/>
    </xf>
    <xf numFmtId="2" fontId="2" fillId="0" borderId="16" xfId="3" applyNumberFormat="1" applyFont="1" applyFill="1" applyBorder="1" applyProtection="1"/>
    <xf numFmtId="166" fontId="2" fillId="0" borderId="0" xfId="0" applyNumberFormat="1" applyFont="1" applyFill="1" applyBorder="1" applyProtection="1"/>
    <xf numFmtId="2" fontId="1" fillId="0" borderId="16" xfId="0" applyNumberFormat="1" applyFont="1" applyBorder="1" applyProtection="1"/>
    <xf numFmtId="0" fontId="1" fillId="0" borderId="47" xfId="0" applyFont="1" applyBorder="1" applyAlignment="1" applyProtection="1"/>
    <xf numFmtId="0" fontId="6" fillId="0" borderId="47" xfId="3" applyFont="1" applyFill="1" applyBorder="1" applyAlignment="1" applyProtection="1"/>
    <xf numFmtId="0" fontId="2" fillId="0" borderId="47" xfId="3" applyFont="1" applyBorder="1" applyAlignment="1" applyProtection="1"/>
    <xf numFmtId="0" fontId="1" fillId="0" borderId="47"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2" fontId="20" fillId="0" borderId="66" xfId="3" applyNumberFormat="1" applyFont="1" applyBorder="1" applyProtection="1"/>
    <xf numFmtId="43" fontId="2" fillId="0" borderId="69" xfId="1" applyFont="1" applyFill="1" applyBorder="1" applyProtection="1">
      <protection locked="0"/>
    </xf>
    <xf numFmtId="43" fontId="4" fillId="0" borderId="50" xfId="1" applyFont="1" applyFill="1" applyBorder="1" applyAlignment="1" applyProtection="1">
      <alignment horizontal="center"/>
      <protection locked="0"/>
    </xf>
    <xf numFmtId="43" fontId="4" fillId="0" borderId="51" xfId="1" applyFont="1" applyFill="1" applyBorder="1" applyAlignment="1" applyProtection="1">
      <alignment horizontal="center"/>
      <protection locked="0"/>
    </xf>
    <xf numFmtId="0" fontId="4" fillId="0" borderId="0" xfId="3" applyFont="1" applyFill="1" applyBorder="1" applyAlignment="1" applyProtection="1">
      <alignment horizontal="center" wrapText="1"/>
    </xf>
    <xf numFmtId="43" fontId="2" fillId="4" borderId="48" xfId="1" applyFont="1" applyFill="1" applyBorder="1" applyProtection="1"/>
    <xf numFmtId="43" fontId="2" fillId="0" borderId="0" xfId="1" applyFont="1" applyFill="1" applyBorder="1" applyProtection="1">
      <protection locked="0"/>
    </xf>
    <xf numFmtId="43" fontId="4" fillId="0" borderId="0" xfId="1" applyFont="1" applyFill="1" applyBorder="1" applyProtection="1">
      <protection locked="0"/>
    </xf>
    <xf numFmtId="43" fontId="2" fillId="0" borderId="65" xfId="1" applyFont="1" applyFill="1" applyBorder="1" applyProtection="1">
      <protection locked="0"/>
    </xf>
    <xf numFmtId="0" fontId="4" fillId="0" borderId="71" xfId="3" applyFont="1" applyFill="1" applyBorder="1" applyAlignment="1" applyProtection="1">
      <alignment horizontal="center" wrapText="1"/>
    </xf>
    <xf numFmtId="43" fontId="2" fillId="0" borderId="71" xfId="1" applyFont="1" applyFill="1" applyBorder="1" applyProtection="1">
      <protection locked="0"/>
    </xf>
    <xf numFmtId="2" fontId="2" fillId="4" borderId="71" xfId="3" applyNumberFormat="1" applyFont="1" applyFill="1" applyBorder="1" applyProtection="1"/>
    <xf numFmtId="0" fontId="1" fillId="0" borderId="0" xfId="0" applyFont="1" applyAlignment="1" applyProtection="1">
      <alignment horizontal="right" vertical="center"/>
    </xf>
    <xf numFmtId="0" fontId="7" fillId="0" borderId="54" xfId="0" applyFont="1" applyBorder="1"/>
    <xf numFmtId="0" fontId="28" fillId="14" borderId="0" xfId="0" applyFont="1" applyFill="1" applyAlignment="1">
      <alignment horizontal="center" vertical="center" wrapText="1"/>
    </xf>
    <xf numFmtId="0" fontId="29" fillId="15" borderId="0" xfId="0" applyFont="1" applyFill="1" applyAlignment="1">
      <alignment horizontal="left" vertical="top" wrapText="1"/>
    </xf>
    <xf numFmtId="0" fontId="29" fillId="16" borderId="0" xfId="0" applyFont="1" applyFill="1" applyAlignment="1">
      <alignment horizontal="left" vertical="top" wrapText="1"/>
    </xf>
    <xf numFmtId="0" fontId="30" fillId="15" borderId="0" xfId="0" applyFont="1" applyFill="1" applyAlignment="1">
      <alignment horizontal="left" vertical="top" wrapText="1"/>
    </xf>
    <xf numFmtId="167" fontId="29" fillId="15" borderId="0" xfId="0" quotePrefix="1" applyNumberFormat="1" applyFont="1" applyFill="1" applyAlignment="1">
      <alignment horizontal="left" vertical="top" wrapText="1"/>
    </xf>
    <xf numFmtId="167" fontId="29" fillId="16" borderId="0" xfId="0" quotePrefix="1" applyNumberFormat="1" applyFont="1" applyFill="1" applyAlignment="1">
      <alignment horizontal="left" vertical="top" wrapText="1"/>
    </xf>
    <xf numFmtId="14" fontId="0" fillId="0" borderId="31" xfId="0" applyNumberFormat="1" applyBorder="1"/>
    <xf numFmtId="0" fontId="0" fillId="0" borderId="33" xfId="0" applyBorder="1" applyAlignment="1"/>
    <xf numFmtId="0" fontId="0" fillId="0" borderId="32" xfId="0" applyBorder="1" applyAlignment="1"/>
    <xf numFmtId="0" fontId="0" fillId="0" borderId="0" xfId="0" applyAlignment="1" applyProtection="1">
      <alignment vertical="top"/>
    </xf>
    <xf numFmtId="0" fontId="1" fillId="0" borderId="52" xfId="0" applyFont="1" applyBorder="1" applyAlignment="1" applyProtection="1">
      <alignment horizontal="center" vertical="top"/>
    </xf>
    <xf numFmtId="0" fontId="1" fillId="0" borderId="52" xfId="0" applyFont="1" applyBorder="1" applyAlignment="1" applyProtection="1">
      <alignment vertical="top" wrapText="1"/>
    </xf>
    <xf numFmtId="0" fontId="7" fillId="0" borderId="52" xfId="0" applyFont="1" applyBorder="1" applyAlignment="1" applyProtection="1">
      <alignment horizontal="center" vertical="top"/>
    </xf>
    <xf numFmtId="0" fontId="1" fillId="7" borderId="52" xfId="0" applyFont="1" applyFill="1" applyBorder="1" applyAlignment="1" applyProtection="1">
      <alignment vertical="top" wrapText="1"/>
    </xf>
    <xf numFmtId="0" fontId="1" fillId="0" borderId="70" xfId="0" applyFont="1" applyBorder="1" applyAlignment="1" applyProtection="1">
      <alignment vertical="top" wrapText="1"/>
    </xf>
    <xf numFmtId="0" fontId="23" fillId="0" borderId="5" xfId="0" applyFont="1" applyBorder="1" applyProtection="1"/>
    <xf numFmtId="0" fontId="7" fillId="0" borderId="0" xfId="0" applyFont="1" applyBorder="1" applyAlignment="1" applyProtection="1">
      <alignment horizontal="center" vertical="top"/>
    </xf>
    <xf numFmtId="0" fontId="1" fillId="0" borderId="0" xfId="0" applyFont="1" applyBorder="1" applyAlignment="1" applyProtection="1">
      <alignment vertical="top" wrapText="1"/>
    </xf>
    <xf numFmtId="0" fontId="7" fillId="0" borderId="0" xfId="0" applyFont="1" applyAlignment="1" applyProtection="1">
      <alignment horizontal="center" vertical="top"/>
    </xf>
    <xf numFmtId="0" fontId="0" fillId="0" borderId="0" xfId="0" applyAlignment="1" applyProtection="1">
      <alignment vertical="top" wrapText="1"/>
    </xf>
    <xf numFmtId="0" fontId="7" fillId="0" borderId="52" xfId="0" applyFont="1" applyFill="1" applyBorder="1" applyAlignment="1" applyProtection="1">
      <alignment horizontal="center" vertical="top"/>
    </xf>
    <xf numFmtId="0" fontId="1" fillId="0" borderId="52" xfId="0" applyFont="1" applyFill="1" applyBorder="1" applyAlignment="1" applyProtection="1">
      <alignment horizontal="left" vertical="top" wrapText="1"/>
    </xf>
    <xf numFmtId="0" fontId="0" fillId="0" borderId="52" xfId="0" applyBorder="1" applyAlignment="1" applyProtection="1">
      <alignment vertical="top" wrapText="1"/>
    </xf>
    <xf numFmtId="0" fontId="26" fillId="0" borderId="52" xfId="0" applyFont="1" applyBorder="1" applyAlignment="1" applyProtection="1">
      <alignment horizontal="center" vertical="top"/>
    </xf>
    <xf numFmtId="0" fontId="0" fillId="0" borderId="0" xfId="0" applyAlignment="1" applyProtection="1">
      <alignment horizontal="center" vertical="top"/>
    </xf>
    <xf numFmtId="0" fontId="19" fillId="0" borderId="0" xfId="2" applyAlignment="1">
      <alignment vertical="top"/>
    </xf>
    <xf numFmtId="0" fontId="1" fillId="0" borderId="32" xfId="0" applyFont="1" applyBorder="1" applyAlignment="1"/>
    <xf numFmtId="0" fontId="7" fillId="0" borderId="52" xfId="0" applyFont="1" applyBorder="1" applyAlignment="1" applyProtection="1">
      <alignment horizontal="left" vertical="top" wrapText="1"/>
    </xf>
    <xf numFmtId="0" fontId="7" fillId="0" borderId="57"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52" xfId="0" applyFont="1" applyFill="1" applyBorder="1" applyAlignment="1" applyProtection="1">
      <alignment horizontal="left" vertical="top" wrapText="1"/>
    </xf>
    <xf numFmtId="0" fontId="0" fillId="0" borderId="0" xfId="0" applyAlignment="1" applyProtection="1">
      <alignment horizontal="left" vertical="top" wrapText="1"/>
    </xf>
    <xf numFmtId="0" fontId="4" fillId="0" borderId="49" xfId="3" applyFont="1" applyFill="1" applyBorder="1" applyAlignment="1" applyProtection="1">
      <alignment horizontal="center" wrapText="1"/>
    </xf>
    <xf numFmtId="0" fontId="4" fillId="0" borderId="48" xfId="3"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5" xfId="3" applyFont="1" applyFill="1" applyBorder="1" applyAlignment="1" applyProtection="1">
      <alignment horizontal="center" wrapText="1"/>
    </xf>
    <xf numFmtId="0" fontId="1" fillId="5" borderId="27" xfId="0" applyFont="1" applyFill="1" applyBorder="1" applyProtection="1"/>
    <xf numFmtId="0" fontId="1" fillId="5" borderId="29" xfId="0" applyFont="1" applyFill="1" applyBorder="1" applyProtection="1"/>
    <xf numFmtId="0" fontId="1" fillId="5" borderId="3" xfId="0" applyFont="1" applyFill="1" applyBorder="1" applyProtection="1"/>
    <xf numFmtId="164" fontId="37" fillId="0" borderId="8" xfId="3" applyNumberFormat="1" applyFont="1" applyBorder="1" applyAlignment="1" applyProtection="1">
      <alignment horizontal="centerContinuous"/>
    </xf>
    <xf numFmtId="0" fontId="37" fillId="0" borderId="20" xfId="3" applyFont="1" applyBorder="1" applyAlignment="1" applyProtection="1"/>
    <xf numFmtId="0" fontId="18" fillId="0" borderId="0" xfId="0" applyFont="1" applyBorder="1" applyProtection="1"/>
    <xf numFmtId="0" fontId="18" fillId="0" borderId="29" xfId="0" applyFont="1" applyBorder="1" applyProtection="1"/>
    <xf numFmtId="0" fontId="37" fillId="0" borderId="25" xfId="3" applyFont="1" applyBorder="1" applyAlignment="1" applyProtection="1">
      <alignment horizontal="center"/>
    </xf>
    <xf numFmtId="2" fontId="38" fillId="0" borderId="25" xfId="3" applyNumberFormat="1" applyFont="1" applyBorder="1" applyAlignment="1" applyProtection="1">
      <alignment horizontal="center"/>
    </xf>
    <xf numFmtId="0" fontId="37" fillId="0" borderId="26" xfId="3" applyFont="1" applyBorder="1" applyProtection="1"/>
    <xf numFmtId="164" fontId="37" fillId="0" borderId="43" xfId="3" applyNumberFormat="1" applyFont="1" applyBorder="1" applyAlignment="1" applyProtection="1">
      <alignment horizontal="right"/>
    </xf>
    <xf numFmtId="0" fontId="39" fillId="0" borderId="44" xfId="3" applyFont="1" applyBorder="1" applyAlignment="1" applyProtection="1">
      <alignment horizontal="centerContinuous"/>
    </xf>
    <xf numFmtId="2" fontId="38" fillId="0" borderId="44" xfId="3" applyNumberFormat="1" applyFont="1" applyBorder="1" applyProtection="1"/>
    <xf numFmtId="2" fontId="39" fillId="0" borderId="45" xfId="3" applyNumberFormat="1" applyFont="1" applyBorder="1" applyProtection="1"/>
    <xf numFmtId="164" fontId="37" fillId="0" borderId="42" xfId="3" applyNumberFormat="1" applyFont="1" applyBorder="1" applyAlignment="1" applyProtection="1">
      <alignment horizontal="right"/>
    </xf>
    <xf numFmtId="0" fontId="39" fillId="0" borderId="5" xfId="3" applyFont="1" applyBorder="1" applyAlignment="1" applyProtection="1">
      <alignment horizontal="centerContinuous"/>
    </xf>
    <xf numFmtId="2" fontId="38" fillId="0" borderId="5" xfId="3" applyNumberFormat="1" applyFont="1" applyBorder="1" applyProtection="1"/>
    <xf numFmtId="2" fontId="39" fillId="0" borderId="16" xfId="3" applyNumberFormat="1" applyFont="1" applyBorder="1" applyProtection="1"/>
    <xf numFmtId="164" fontId="37" fillId="0" borderId="46" xfId="3" applyNumberFormat="1" applyFont="1" applyBorder="1" applyAlignment="1" applyProtection="1">
      <alignment horizontal="right"/>
    </xf>
    <xf numFmtId="0" fontId="39" fillId="0" borderId="21" xfId="3" applyFont="1" applyBorder="1" applyAlignment="1" applyProtection="1">
      <alignment horizontal="centerContinuous"/>
    </xf>
    <xf numFmtId="2" fontId="38" fillId="0" borderId="21" xfId="3" applyNumberFormat="1" applyFont="1" applyBorder="1" applyProtection="1"/>
    <xf numFmtId="2" fontId="39" fillId="0" borderId="13" xfId="3" applyNumberFormat="1" applyFont="1" applyBorder="1" applyProtection="1"/>
    <xf numFmtId="49" fontId="18" fillId="0" borderId="43" xfId="0" applyNumberFormat="1" applyFont="1" applyBorder="1" applyAlignment="1" applyProtection="1">
      <alignment horizontal="right"/>
    </xf>
    <xf numFmtId="49" fontId="18" fillId="0" borderId="42" xfId="0" applyNumberFormat="1" applyFont="1" applyBorder="1" applyAlignment="1" applyProtection="1">
      <alignment horizontal="right"/>
    </xf>
    <xf numFmtId="0" fontId="37" fillId="0" borderId="42" xfId="3" quotePrefix="1" applyFont="1" applyBorder="1" applyAlignment="1" applyProtection="1">
      <alignment horizontal="right"/>
    </xf>
    <xf numFmtId="2" fontId="40" fillId="0" borderId="5" xfId="3" applyNumberFormat="1" applyFont="1" applyBorder="1" applyProtection="1"/>
    <xf numFmtId="164" fontId="37" fillId="6" borderId="46" xfId="3" applyNumberFormat="1" applyFont="1" applyFill="1" applyBorder="1" applyAlignment="1" applyProtection="1">
      <alignment horizontal="right"/>
    </xf>
    <xf numFmtId="0" fontId="39" fillId="6" borderId="21" xfId="3" applyFont="1" applyFill="1" applyBorder="1" applyAlignment="1" applyProtection="1">
      <alignment horizontal="center"/>
    </xf>
    <xf numFmtId="0" fontId="39" fillId="6" borderId="13" xfId="3" applyFont="1" applyFill="1" applyBorder="1" applyAlignment="1" applyProtection="1">
      <alignment horizontal="center"/>
    </xf>
    <xf numFmtId="0" fontId="37" fillId="0" borderId="66" xfId="3" quotePrefix="1" applyFont="1" applyBorder="1" applyAlignment="1" applyProtection="1">
      <alignment horizontal="right"/>
    </xf>
    <xf numFmtId="0" fontId="39" fillId="0" borderId="24" xfId="3" applyFont="1" applyFill="1" applyBorder="1" applyAlignment="1" applyProtection="1">
      <alignment horizontal="centerContinuous"/>
    </xf>
    <xf numFmtId="2" fontId="38" fillId="0" borderId="24" xfId="3" applyNumberFormat="1" applyFont="1" applyBorder="1" applyProtection="1"/>
    <xf numFmtId="2" fontId="39" fillId="0" borderId="23" xfId="3" applyNumberFormat="1" applyFont="1" applyBorder="1" applyProtection="1"/>
    <xf numFmtId="49" fontId="37" fillId="0" borderId="43" xfId="3" applyNumberFormat="1" applyFont="1" applyBorder="1" applyAlignment="1" applyProtection="1">
      <alignment horizontal="right"/>
    </xf>
    <xf numFmtId="49" fontId="37" fillId="0" borderId="42" xfId="3" applyNumberFormat="1" applyFont="1" applyBorder="1" applyAlignment="1" applyProtection="1">
      <alignment horizontal="right"/>
    </xf>
    <xf numFmtId="49" fontId="37" fillId="0" borderId="46" xfId="3" applyNumberFormat="1" applyFont="1" applyBorder="1" applyAlignment="1" applyProtection="1">
      <alignment horizontal="right"/>
    </xf>
    <xf numFmtId="164" fontId="37" fillId="0" borderId="43" xfId="3" quotePrefix="1" applyNumberFormat="1" applyFont="1" applyBorder="1" applyAlignment="1" applyProtection="1">
      <alignment horizontal="right"/>
    </xf>
    <xf numFmtId="164" fontId="37" fillId="0" borderId="46" xfId="3" quotePrefix="1" applyNumberFormat="1" applyFont="1" applyBorder="1" applyAlignment="1" applyProtection="1">
      <alignment horizontal="right"/>
    </xf>
    <xf numFmtId="0" fontId="39" fillId="0" borderId="21" xfId="3" applyFont="1" applyBorder="1" applyAlignment="1" applyProtection="1">
      <alignment horizontal="center"/>
    </xf>
    <xf numFmtId="0" fontId="37" fillId="0" borderId="42" xfId="3" applyFont="1" applyBorder="1" applyAlignment="1" applyProtection="1">
      <alignment horizontal="right"/>
    </xf>
    <xf numFmtId="0" fontId="39" fillId="0" borderId="5" xfId="3" applyFont="1" applyBorder="1" applyAlignment="1" applyProtection="1">
      <alignment horizontal="center"/>
    </xf>
    <xf numFmtId="0" fontId="37" fillId="0" borderId="46" xfId="3" applyFont="1" applyBorder="1" applyAlignment="1" applyProtection="1">
      <alignment horizontal="right"/>
    </xf>
    <xf numFmtId="0" fontId="37" fillId="0" borderId="43" xfId="3" applyFont="1" applyBorder="1" applyAlignment="1" applyProtection="1">
      <alignment horizontal="right"/>
    </xf>
    <xf numFmtId="0" fontId="39" fillId="0" borderId="44" xfId="3" applyFont="1" applyBorder="1" applyAlignment="1" applyProtection="1">
      <alignment horizontal="center"/>
    </xf>
    <xf numFmtId="49" fontId="37" fillId="0" borderId="76" xfId="3" applyNumberFormat="1" applyFont="1" applyBorder="1" applyAlignment="1" applyProtection="1">
      <alignment horizontal="right"/>
    </xf>
    <xf numFmtId="0" fontId="39" fillId="0" borderId="4" xfId="3" applyFont="1" applyBorder="1" applyAlignment="1" applyProtection="1">
      <alignment horizontal="center"/>
    </xf>
    <xf numFmtId="2" fontId="38" fillId="0" borderId="4" xfId="3" applyNumberFormat="1" applyFont="1" applyBorder="1" applyProtection="1"/>
    <xf numFmtId="2" fontId="39" fillId="0" borderId="14" xfId="3" applyNumberFormat="1" applyFont="1" applyBorder="1" applyProtection="1"/>
    <xf numFmtId="2" fontId="40" fillId="0" borderId="21" xfId="3" applyNumberFormat="1" applyFont="1" applyBorder="1" applyProtection="1"/>
    <xf numFmtId="0" fontId="2" fillId="0" borderId="0" xfId="3" applyFont="1" applyFill="1" applyBorder="1" applyAlignment="1" applyProtection="1">
      <alignment horizontal="left"/>
    </xf>
    <xf numFmtId="2" fontId="1" fillId="0" borderId="0" xfId="0" applyNumberFormat="1" applyFont="1" applyBorder="1" applyProtection="1"/>
    <xf numFmtId="43" fontId="4" fillId="0" borderId="13" xfId="1" applyFont="1" applyBorder="1" applyProtection="1"/>
    <xf numFmtId="2" fontId="4" fillId="0" borderId="13" xfId="3" applyNumberFormat="1" applyFont="1" applyFill="1" applyBorder="1" applyProtection="1"/>
    <xf numFmtId="0" fontId="37" fillId="0" borderId="46" xfId="3" applyFont="1" applyFill="1" applyBorder="1" applyAlignment="1" applyProtection="1">
      <alignment horizontal="right"/>
    </xf>
    <xf numFmtId="0" fontId="39" fillId="0" borderId="21" xfId="3" applyFont="1" applyFill="1" applyBorder="1" applyAlignment="1" applyProtection="1">
      <alignment horizontal="center"/>
    </xf>
    <xf numFmtId="2" fontId="39" fillId="0" borderId="13" xfId="3" applyNumberFormat="1" applyFont="1" applyFill="1" applyBorder="1" applyProtection="1"/>
    <xf numFmtId="2" fontId="38" fillId="0" borderId="21" xfId="3" applyNumberFormat="1" applyFont="1" applyFill="1" applyBorder="1" applyProtection="1"/>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0" fillId="0" borderId="0" xfId="0" applyFill="1" applyBorder="1" applyProtection="1"/>
    <xf numFmtId="0" fontId="4" fillId="0" borderId="49" xfId="3" applyFont="1" applyFill="1" applyBorder="1" applyAlignment="1" applyProtection="1">
      <alignment horizontal="center" wrapText="1"/>
    </xf>
    <xf numFmtId="0" fontId="4" fillId="0" borderId="48" xfId="3" applyFont="1" applyFill="1" applyBorder="1" applyAlignment="1" applyProtection="1">
      <alignment horizontal="center"/>
    </xf>
    <xf numFmtId="0" fontId="4" fillId="0" borderId="65" xfId="3" applyFont="1" applyFill="1" applyBorder="1" applyAlignment="1" applyProtection="1">
      <alignment horizontal="center" wrapText="1"/>
    </xf>
    <xf numFmtId="49" fontId="30" fillId="15" borderId="0" xfId="0" quotePrefix="1" applyNumberFormat="1" applyFont="1" applyFill="1" applyAlignment="1">
      <alignment horizontal="left" vertical="top" wrapText="1"/>
    </xf>
    <xf numFmtId="0" fontId="4" fillId="0" borderId="0" xfId="3" applyFont="1" applyFill="1" applyBorder="1" applyAlignment="1" applyProtection="1">
      <alignment horizontal="left" wrapText="1"/>
    </xf>
    <xf numFmtId="43" fontId="4" fillId="0" borderId="0" xfId="1" applyFont="1" applyFill="1" applyBorder="1" applyAlignment="1" applyProtection="1">
      <alignment horizontal="center"/>
      <protection locked="0"/>
    </xf>
    <xf numFmtId="0" fontId="4" fillId="0" borderId="0" xfId="3" applyFont="1" applyFill="1" applyBorder="1" applyAlignment="1" applyProtection="1">
      <alignment horizontal="centerContinuous"/>
    </xf>
    <xf numFmtId="0" fontId="7" fillId="3" borderId="5" xfId="0" applyFont="1" applyFill="1" applyBorder="1" applyAlignment="1">
      <alignment horizontal="center"/>
    </xf>
    <xf numFmtId="0" fontId="2" fillId="0" borderId="31" xfId="3" applyFont="1" applyBorder="1" applyAlignment="1" applyProtection="1">
      <alignment horizontal="center"/>
      <protection locked="0"/>
    </xf>
    <xf numFmtId="0" fontId="2" fillId="0" borderId="32"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16" fillId="3" borderId="57" xfId="0" applyFont="1" applyFill="1" applyBorder="1" applyAlignment="1">
      <alignment horizontal="center"/>
    </xf>
    <xf numFmtId="0" fontId="16" fillId="3" borderId="59" xfId="0" applyFont="1" applyFill="1" applyBorder="1" applyAlignment="1">
      <alignment horizontal="center"/>
    </xf>
    <xf numFmtId="0" fontId="32" fillId="18" borderId="57" xfId="0" applyFont="1" applyFill="1" applyBorder="1" applyAlignment="1" applyProtection="1">
      <alignment horizontal="center" vertical="center"/>
    </xf>
    <xf numFmtId="0" fontId="32" fillId="18" borderId="59" xfId="0" applyFont="1" applyFill="1" applyBorder="1" applyAlignment="1" applyProtection="1">
      <alignment horizontal="center" vertical="center"/>
    </xf>
    <xf numFmtId="0" fontId="35" fillId="0" borderId="58" xfId="0" applyFont="1" applyBorder="1" applyAlignment="1">
      <alignment horizontal="center"/>
    </xf>
    <xf numFmtId="0" fontId="32" fillId="18" borderId="0" xfId="0" applyFont="1" applyFill="1" applyBorder="1" applyAlignment="1" applyProtection="1">
      <alignment horizontal="center" vertical="center"/>
    </xf>
    <xf numFmtId="0" fontId="31" fillId="17" borderId="18" xfId="0" applyFont="1" applyFill="1" applyBorder="1" applyAlignment="1">
      <alignment horizontal="center" wrapText="1"/>
    </xf>
    <xf numFmtId="0" fontId="31" fillId="17" borderId="19" xfId="0" applyFont="1" applyFill="1" applyBorder="1" applyAlignment="1">
      <alignment horizontal="center" wrapText="1"/>
    </xf>
    <xf numFmtId="0" fontId="31" fillId="17" borderId="27" xfId="0" applyFont="1" applyFill="1" applyBorder="1" applyAlignment="1">
      <alignment horizontal="center" wrapText="1"/>
    </xf>
    <xf numFmtId="0" fontId="31" fillId="17" borderId="1" xfId="0" applyFont="1" applyFill="1" applyBorder="1" applyAlignment="1">
      <alignment horizontal="center" wrapText="1"/>
    </xf>
    <xf numFmtId="0" fontId="31" fillId="17" borderId="2" xfId="0" applyFont="1" applyFill="1" applyBorder="1" applyAlignment="1">
      <alignment horizontal="center" wrapText="1"/>
    </xf>
    <xf numFmtId="0" fontId="31" fillId="17" borderId="3" xfId="0" applyFont="1" applyFill="1" applyBorder="1" applyAlignment="1">
      <alignment horizontal="center" wrapText="1"/>
    </xf>
    <xf numFmtId="0" fontId="16" fillId="0" borderId="0" xfId="0" applyFont="1" applyAlignment="1">
      <alignment horizontal="center"/>
    </xf>
    <xf numFmtId="0" fontId="30" fillId="0" borderId="0" xfId="0" applyFont="1" applyAlignment="1">
      <alignment horizontal="center" vertical="center" wrapText="1"/>
    </xf>
    <xf numFmtId="0" fontId="29" fillId="0" borderId="0" xfId="0" applyFont="1" applyAlignment="1">
      <alignment horizontal="left" vertical="center" wrapText="1"/>
    </xf>
    <xf numFmtId="0" fontId="15" fillId="8" borderId="60" xfId="0" applyFont="1" applyFill="1" applyBorder="1" applyAlignment="1" applyProtection="1">
      <alignment horizontal="center" vertical="top"/>
    </xf>
    <xf numFmtId="0" fontId="15" fillId="8" borderId="61" xfId="0" applyFont="1" applyFill="1" applyBorder="1" applyAlignment="1" applyProtection="1">
      <alignment horizontal="center" vertical="top"/>
    </xf>
    <xf numFmtId="0" fontId="15" fillId="8" borderId="62" xfId="0" applyFont="1" applyFill="1" applyBorder="1" applyAlignment="1" applyProtection="1">
      <alignment horizontal="center" vertical="top"/>
    </xf>
    <xf numFmtId="0" fontId="15" fillId="3" borderId="60" xfId="0" applyFont="1" applyFill="1" applyBorder="1" applyAlignment="1" applyProtection="1">
      <alignment horizontal="center" vertical="top"/>
    </xf>
    <xf numFmtId="0" fontId="15" fillId="3" borderId="61" xfId="0" applyFont="1" applyFill="1" applyBorder="1" applyAlignment="1" applyProtection="1">
      <alignment horizontal="center" vertical="top"/>
    </xf>
    <xf numFmtId="0" fontId="15" fillId="3" borderId="62" xfId="0" applyFont="1" applyFill="1" applyBorder="1" applyAlignment="1" applyProtection="1">
      <alignment horizontal="center" vertical="top"/>
    </xf>
    <xf numFmtId="0" fontId="15" fillId="6" borderId="52" xfId="0" applyFont="1" applyFill="1" applyBorder="1" applyAlignment="1" applyProtection="1">
      <alignment horizontal="center" vertical="top"/>
    </xf>
    <xf numFmtId="0" fontId="21" fillId="0" borderId="0" xfId="0" applyFont="1" applyAlignment="1" applyProtection="1">
      <alignment horizontal="center" vertical="top"/>
    </xf>
    <xf numFmtId="0" fontId="15" fillId="12" borderId="60" xfId="0" applyFont="1" applyFill="1" applyBorder="1" applyAlignment="1" applyProtection="1">
      <alignment horizontal="center" vertical="top"/>
    </xf>
    <xf numFmtId="0" fontId="15" fillId="12" borderId="61" xfId="0" applyFont="1" applyFill="1" applyBorder="1" applyAlignment="1" applyProtection="1">
      <alignment horizontal="center" vertical="top"/>
    </xf>
    <xf numFmtId="0" fontId="15" fillId="12" borderId="62" xfId="0" applyFont="1" applyFill="1" applyBorder="1" applyAlignment="1" applyProtection="1">
      <alignment horizontal="center" vertical="top"/>
    </xf>
    <xf numFmtId="0" fontId="1" fillId="11" borderId="57" xfId="0" applyFont="1" applyFill="1" applyBorder="1" applyAlignment="1" applyProtection="1">
      <alignment horizontal="left" vertical="top" wrapText="1"/>
    </xf>
    <xf numFmtId="0" fontId="1" fillId="11" borderId="58" xfId="0" applyFont="1" applyFill="1" applyBorder="1" applyAlignment="1" applyProtection="1">
      <alignment horizontal="left" vertical="top"/>
    </xf>
    <xf numFmtId="0" fontId="1" fillId="11" borderId="59" xfId="0" applyFont="1" applyFill="1" applyBorder="1" applyAlignment="1" applyProtection="1">
      <alignment horizontal="left" vertical="top"/>
    </xf>
    <xf numFmtId="0" fontId="24" fillId="13" borderId="55" xfId="0" applyFont="1" applyFill="1" applyBorder="1" applyAlignment="1" applyProtection="1">
      <alignment horizontal="left" vertical="top" wrapText="1"/>
    </xf>
    <xf numFmtId="0" fontId="24" fillId="13" borderId="75" xfId="0" applyFont="1" applyFill="1" applyBorder="1" applyAlignment="1" applyProtection="1">
      <alignment horizontal="left" vertical="top" wrapText="1"/>
    </xf>
    <xf numFmtId="0" fontId="24" fillId="13" borderId="56" xfId="0" applyFont="1" applyFill="1" applyBorder="1" applyAlignment="1" applyProtection="1">
      <alignment horizontal="left" vertical="top"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0" xfId="0" applyFont="1" applyBorder="1" applyAlignment="1" applyProtection="1">
      <alignment horizontal="right"/>
    </xf>
    <xf numFmtId="0" fontId="14" fillId="0" borderId="20" xfId="0" applyFont="1" applyBorder="1" applyAlignment="1" applyProtection="1">
      <alignment horizontal="center"/>
    </xf>
    <xf numFmtId="0" fontId="13" fillId="3"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21" fillId="0" borderId="0" xfId="0" applyFont="1" applyAlignment="1" applyProtection="1">
      <alignment horizontal="center"/>
    </xf>
    <xf numFmtId="0" fontId="34" fillId="16" borderId="0" xfId="3" applyFont="1" applyFill="1" applyBorder="1" applyAlignment="1" applyProtection="1">
      <alignment horizontal="center"/>
    </xf>
    <xf numFmtId="0" fontId="1" fillId="2" borderId="28"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37" fillId="0" borderId="36" xfId="3" applyFont="1" applyBorder="1" applyAlignment="1" applyProtection="1">
      <alignment horizontal="left"/>
    </xf>
    <xf numFmtId="0" fontId="37" fillId="0" borderId="37" xfId="3" applyFont="1" applyBorder="1" applyAlignment="1" applyProtection="1">
      <alignment horizontal="left"/>
    </xf>
    <xf numFmtId="0" fontId="37" fillId="0" borderId="38" xfId="3" applyFont="1" applyBorder="1" applyAlignment="1" applyProtection="1">
      <alignment horizontal="left"/>
    </xf>
    <xf numFmtId="0" fontId="9" fillId="0" borderId="0" xfId="0" applyFont="1" applyAlignment="1" applyProtection="1">
      <alignment horizontal="center"/>
    </xf>
    <xf numFmtId="0" fontId="2" fillId="0" borderId="0" xfId="3" applyFont="1" applyFill="1" applyBorder="1" applyAlignment="1" applyProtection="1"/>
    <xf numFmtId="0" fontId="2" fillId="10" borderId="0" xfId="3" applyFont="1" applyFill="1" applyBorder="1" applyAlignment="1" applyProtection="1">
      <alignment horizontal="center"/>
    </xf>
    <xf numFmtId="0" fontId="3" fillId="0" borderId="0" xfId="0" applyFont="1" applyBorder="1" applyAlignment="1" applyProtection="1">
      <alignment horizontal="center" wrapText="1"/>
    </xf>
    <xf numFmtId="0" fontId="1" fillId="0" borderId="2" xfId="0" applyFont="1" applyFill="1" applyBorder="1" applyAlignment="1" applyProtection="1">
      <alignment horizontal="center"/>
      <protection locked="0"/>
    </xf>
    <xf numFmtId="0" fontId="1" fillId="0" borderId="2" xfId="0" applyFont="1" applyFill="1" applyBorder="1" applyAlignment="1" applyProtection="1">
      <alignment horizontal="left"/>
      <protection locked="0"/>
    </xf>
    <xf numFmtId="0" fontId="4" fillId="0" borderId="63" xfId="3" applyFont="1" applyFill="1" applyBorder="1" applyAlignment="1" applyProtection="1">
      <alignment horizontal="center" wrapText="1"/>
    </xf>
    <xf numFmtId="0" fontId="4" fillId="0" borderId="64" xfId="3" applyFont="1" applyFill="1" applyBorder="1" applyAlignment="1" applyProtection="1">
      <alignment horizontal="center" wrapText="1"/>
    </xf>
    <xf numFmtId="0" fontId="4" fillId="0" borderId="49" xfId="3" applyFont="1" applyFill="1" applyBorder="1" applyAlignment="1" applyProtection="1">
      <alignment horizontal="center" wrapText="1"/>
    </xf>
    <xf numFmtId="0" fontId="4" fillId="0" borderId="65" xfId="3" applyFont="1" applyFill="1" applyBorder="1" applyAlignment="1" applyProtection="1">
      <alignment horizontal="center" wrapText="1"/>
    </xf>
    <xf numFmtId="0" fontId="37" fillId="0" borderId="36" xfId="3" applyFont="1" applyFill="1" applyBorder="1" applyAlignment="1" applyProtection="1">
      <alignment horizontal="left"/>
    </xf>
    <xf numFmtId="0" fontId="37" fillId="0" borderId="37" xfId="3" applyFont="1" applyFill="1" applyBorder="1" applyAlignment="1" applyProtection="1">
      <alignment horizontal="left"/>
    </xf>
    <xf numFmtId="0" fontId="37" fillId="0" borderId="38" xfId="3" applyFont="1" applyFill="1" applyBorder="1" applyAlignment="1" applyProtection="1">
      <alignment horizontal="left"/>
    </xf>
    <xf numFmtId="0" fontId="37" fillId="6" borderId="36" xfId="3" applyFont="1" applyFill="1" applyBorder="1" applyAlignment="1" applyProtection="1">
      <alignment horizontal="left"/>
    </xf>
    <xf numFmtId="0" fontId="37" fillId="6" borderId="37" xfId="3" applyFont="1" applyFill="1" applyBorder="1" applyAlignment="1" applyProtection="1">
      <alignment horizontal="left"/>
    </xf>
    <xf numFmtId="0" fontId="37" fillId="6" borderId="38" xfId="3" applyFont="1" applyFill="1" applyBorder="1" applyAlignment="1" applyProtection="1">
      <alignment horizontal="left"/>
    </xf>
    <xf numFmtId="0" fontId="37" fillId="0" borderId="67" xfId="3" applyFont="1" applyBorder="1" applyAlignment="1" applyProtection="1">
      <alignment horizontal="left"/>
    </xf>
    <xf numFmtId="0" fontId="37" fillId="0" borderId="40" xfId="3" applyFont="1" applyBorder="1" applyAlignment="1" applyProtection="1">
      <alignment horizontal="left"/>
    </xf>
    <xf numFmtId="0" fontId="37" fillId="0" borderId="68" xfId="3" applyFont="1" applyBorder="1" applyAlignment="1" applyProtection="1">
      <alignment horizontal="left"/>
    </xf>
    <xf numFmtId="0" fontId="4" fillId="0" borderId="48" xfId="3" applyFont="1" applyFill="1" applyBorder="1" applyAlignment="1" applyProtection="1">
      <alignment horizontal="center"/>
    </xf>
    <xf numFmtId="0" fontId="12" fillId="8" borderId="63" xfId="3" applyFont="1" applyFill="1" applyBorder="1" applyAlignment="1" applyProtection="1">
      <alignment horizontal="center"/>
    </xf>
    <xf numFmtId="0" fontId="12" fillId="8" borderId="64" xfId="3" applyFont="1" applyFill="1" applyBorder="1" applyAlignment="1" applyProtection="1">
      <alignment horizontal="center"/>
    </xf>
    <xf numFmtId="0" fontId="12" fillId="8" borderId="65" xfId="3" applyFont="1" applyFill="1" applyBorder="1" applyAlignment="1" applyProtection="1">
      <alignment horizontal="center"/>
    </xf>
    <xf numFmtId="0" fontId="12" fillId="3" borderId="51" xfId="3" applyFont="1" applyFill="1" applyBorder="1" applyAlignment="1" applyProtection="1">
      <alignment horizontal="center"/>
    </xf>
    <xf numFmtId="0" fontId="12" fillId="3" borderId="65" xfId="3" applyFont="1" applyFill="1" applyBorder="1" applyAlignment="1" applyProtection="1">
      <alignment horizontal="center"/>
    </xf>
    <xf numFmtId="0" fontId="12" fillId="10" borderId="51" xfId="3" applyFont="1" applyFill="1" applyBorder="1" applyAlignment="1" applyProtection="1">
      <alignment horizontal="center"/>
    </xf>
    <xf numFmtId="0" fontId="12" fillId="10" borderId="64" xfId="3" applyFont="1" applyFill="1" applyBorder="1" applyAlignment="1" applyProtection="1">
      <alignment horizontal="center"/>
    </xf>
    <xf numFmtId="0" fontId="12" fillId="10" borderId="49" xfId="3" applyFont="1" applyFill="1" applyBorder="1" applyAlignment="1" applyProtection="1">
      <alignment horizontal="center"/>
    </xf>
    <xf numFmtId="0" fontId="12" fillId="9" borderId="72" xfId="3" applyFont="1" applyFill="1" applyBorder="1" applyAlignment="1" applyProtection="1">
      <alignment horizontal="center"/>
    </xf>
    <xf numFmtId="0" fontId="12" fillId="9" borderId="73" xfId="3" applyFont="1" applyFill="1" applyBorder="1" applyAlignment="1" applyProtection="1">
      <alignment horizontal="center"/>
    </xf>
    <xf numFmtId="0" fontId="12" fillId="9" borderId="74" xfId="3" applyFont="1" applyFill="1" applyBorder="1" applyAlignment="1" applyProtection="1">
      <alignment horizontal="center"/>
    </xf>
    <xf numFmtId="0" fontId="37" fillId="0" borderId="31" xfId="3" applyFont="1" applyBorder="1" applyAlignment="1" applyProtection="1">
      <alignment horizontal="left"/>
    </xf>
    <xf numFmtId="0" fontId="37" fillId="0" borderId="33" xfId="3" applyFont="1" applyBorder="1" applyAlignment="1" applyProtection="1">
      <alignment horizontal="left"/>
    </xf>
    <xf numFmtId="0" fontId="37" fillId="0" borderId="32" xfId="3" applyFont="1" applyBorder="1" applyAlignment="1" applyProtection="1">
      <alignment horizontal="left"/>
    </xf>
    <xf numFmtId="0" fontId="37" fillId="0" borderId="34" xfId="3" applyFont="1" applyBorder="1" applyAlignment="1" applyProtection="1">
      <alignment horizontal="left"/>
    </xf>
    <xf numFmtId="0" fontId="37" fillId="0" borderId="35" xfId="3" applyFont="1" applyBorder="1" applyAlignment="1" applyProtection="1">
      <alignment horizontal="left"/>
    </xf>
    <xf numFmtId="0" fontId="37" fillId="0" borderId="22" xfId="3" applyFont="1" applyBorder="1" applyAlignment="1" applyProtection="1">
      <alignment horizontal="left"/>
    </xf>
    <xf numFmtId="0" fontId="2" fillId="0" borderId="42" xfId="3" applyFont="1" applyFill="1" applyBorder="1" applyAlignment="1" applyProtection="1">
      <alignment horizontal="left"/>
    </xf>
    <xf numFmtId="0" fontId="2" fillId="0" borderId="5" xfId="3" applyFont="1" applyFill="1" applyBorder="1" applyAlignment="1" applyProtection="1">
      <alignment horizontal="left"/>
    </xf>
    <xf numFmtId="0" fontId="4" fillId="0" borderId="46" xfId="3" applyFont="1" applyFill="1" applyBorder="1" applyAlignment="1" applyProtection="1">
      <alignment horizontal="left"/>
    </xf>
    <xf numFmtId="0" fontId="4" fillId="0" borderId="21" xfId="3" applyFont="1" applyFill="1" applyBorder="1" applyAlignment="1" applyProtection="1">
      <alignment horizontal="left"/>
    </xf>
    <xf numFmtId="0" fontId="36" fillId="0" borderId="39" xfId="0" applyFont="1" applyBorder="1" applyAlignment="1" applyProtection="1">
      <alignment horizontal="center"/>
    </xf>
    <xf numFmtId="0" fontId="36" fillId="0" borderId="40" xfId="0" applyFont="1" applyBorder="1" applyAlignment="1" applyProtection="1">
      <alignment horizontal="center"/>
    </xf>
    <xf numFmtId="0" fontId="36" fillId="0" borderId="41" xfId="0" applyFont="1" applyBorder="1" applyAlignment="1" applyProtection="1">
      <alignment horizontal="center"/>
    </xf>
    <xf numFmtId="0" fontId="2" fillId="0" borderId="17" xfId="3" applyFont="1" applyFill="1" applyBorder="1" applyAlignment="1" applyProtection="1">
      <alignment horizontal="left"/>
    </xf>
    <xf numFmtId="0" fontId="2" fillId="0" borderId="38" xfId="3" applyFont="1" applyFill="1" applyBorder="1" applyAlignment="1" applyProtection="1">
      <alignment horizontal="left"/>
    </xf>
    <xf numFmtId="0" fontId="6" fillId="0" borderId="42" xfId="3" applyFont="1" applyFill="1" applyBorder="1" applyAlignment="1" applyProtection="1">
      <alignment horizontal="left"/>
    </xf>
    <xf numFmtId="0" fontId="6" fillId="0" borderId="5" xfId="3" applyFont="1" applyFill="1" applyBorder="1" applyAlignment="1" applyProtection="1">
      <alignment horizontal="left"/>
    </xf>
    <xf numFmtId="0" fontId="2" fillId="0" borderId="15" xfId="3" applyFont="1" applyFill="1" applyBorder="1" applyAlignment="1" applyProtection="1">
      <alignment horizontal="left"/>
    </xf>
    <xf numFmtId="0" fontId="2" fillId="0" borderId="32" xfId="3" applyFont="1" applyFill="1" applyBorder="1" applyAlignment="1" applyProtection="1">
      <alignment horizontal="left"/>
    </xf>
    <xf numFmtId="165" fontId="1" fillId="0" borderId="31" xfId="0" applyNumberFormat="1" applyFont="1" applyFill="1" applyBorder="1" applyAlignment="1" applyProtection="1">
      <alignment horizontal="center"/>
    </xf>
    <xf numFmtId="165" fontId="1" fillId="0" borderId="32" xfId="0" applyNumberFormat="1" applyFont="1" applyFill="1" applyBorder="1" applyAlignment="1" applyProtection="1">
      <alignment horizontal="center"/>
    </xf>
    <xf numFmtId="14" fontId="1" fillId="0" borderId="31" xfId="0" applyNumberFormat="1" applyFont="1" applyBorder="1" applyAlignment="1" applyProtection="1">
      <alignment horizontal="center"/>
    </xf>
    <xf numFmtId="14" fontId="1" fillId="0" borderId="32" xfId="0" applyNumberFormat="1"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7" fillId="0" borderId="45" xfId="0" applyFont="1" applyBorder="1" applyAlignment="1" applyProtection="1">
      <alignment horizontal="center"/>
    </xf>
    <xf numFmtId="0" fontId="7" fillId="0" borderId="39" xfId="0" applyFont="1" applyBorder="1" applyAlignment="1" applyProtection="1">
      <alignment horizontal="center"/>
    </xf>
    <xf numFmtId="0" fontId="7" fillId="0" borderId="40" xfId="0" applyFont="1" applyBorder="1" applyAlignment="1" applyProtection="1">
      <alignment horizontal="center"/>
    </xf>
    <xf numFmtId="0" fontId="7" fillId="0" borderId="41" xfId="0" applyFont="1" applyBorder="1" applyAlignment="1" applyProtection="1">
      <alignment horizontal="center"/>
    </xf>
    <xf numFmtId="0" fontId="4" fillId="0" borderId="2" xfId="3" applyFont="1" applyBorder="1" applyAlignment="1" applyProtection="1">
      <alignment horizontal="center" vertical="top"/>
    </xf>
    <xf numFmtId="0" fontId="2" fillId="0" borderId="31" xfId="3" applyFont="1" applyFill="1" applyBorder="1" applyAlignment="1" applyProtection="1">
      <alignment horizontal="center"/>
    </xf>
    <xf numFmtId="0" fontId="2" fillId="0" borderId="33" xfId="3" applyFont="1" applyFill="1" applyBorder="1" applyAlignment="1" applyProtection="1">
      <alignment horizontal="center"/>
    </xf>
    <xf numFmtId="0" fontId="2" fillId="0" borderId="32" xfId="3" applyFont="1" applyFill="1" applyBorder="1" applyAlignment="1" applyProtection="1">
      <alignment horizontal="center"/>
    </xf>
    <xf numFmtId="0" fontId="4" fillId="0" borderId="0" xfId="3" applyFont="1" applyBorder="1" applyAlignment="1" applyProtection="1">
      <alignment horizontal="center" vertical="top"/>
    </xf>
    <xf numFmtId="0" fontId="4" fillId="0" borderId="2" xfId="3" applyFont="1" applyBorder="1" applyAlignment="1" applyProtection="1">
      <alignment horizontal="center"/>
    </xf>
    <xf numFmtId="0" fontId="7" fillId="5" borderId="19" xfId="0" applyFont="1" applyFill="1" applyBorder="1" applyAlignment="1" applyProtection="1">
      <alignment horizontal="center"/>
    </xf>
    <xf numFmtId="0" fontId="4" fillId="0" borderId="0" xfId="3" applyFont="1" applyFill="1" applyBorder="1" applyAlignment="1" applyProtection="1">
      <alignment horizontal="center" wrapText="1"/>
    </xf>
    <xf numFmtId="0" fontId="4" fillId="0" borderId="0" xfId="3" applyFont="1" applyFill="1" applyBorder="1" applyAlignment="1" applyProtection="1">
      <alignment horizontal="center"/>
    </xf>
    <xf numFmtId="0" fontId="12" fillId="0" borderId="0" xfId="3" applyFont="1" applyFill="1" applyBorder="1" applyAlignment="1" applyProtection="1">
      <alignment horizontal="center"/>
    </xf>
  </cellXfs>
  <cellStyles count="4">
    <cellStyle name="Comma" xfId="1" builtinId="3"/>
    <cellStyle name="Hyperlink" xfId="2" builtinId="8"/>
    <cellStyle name="Normal" xfId="0" builtinId="0"/>
    <cellStyle name="Normal_Sheet1" xfId="3" xr:uid="{00000000-0005-0000-0000-000003000000}"/>
  </cellStyles>
  <dxfs count="464">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CC"/>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yapps.northcarolina.edu/hr/benefits-leave/leave-benef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H33"/>
  <sheetViews>
    <sheetView workbookViewId="0">
      <selection activeCell="C16" sqref="C16"/>
    </sheetView>
  </sheetViews>
  <sheetFormatPr defaultRowHeight="12.75"/>
  <cols>
    <col min="2" max="2" width="15.85546875" bestFit="1" customWidth="1"/>
    <col min="3" max="3" width="18.42578125" customWidth="1"/>
    <col min="4" max="4" width="33.140625" customWidth="1"/>
    <col min="7" max="7" width="18.42578125" customWidth="1"/>
    <col min="8" max="8" width="22" customWidth="1"/>
  </cols>
  <sheetData>
    <row r="3" spans="2:6">
      <c r="B3" s="228" t="s">
        <v>99</v>
      </c>
      <c r="C3" s="228"/>
      <c r="D3" s="228"/>
      <c r="E3" s="228"/>
      <c r="F3" s="228"/>
    </row>
    <row r="4" spans="2:6">
      <c r="B4" s="54" t="s">
        <v>251</v>
      </c>
      <c r="C4" s="231">
        <v>44164</v>
      </c>
      <c r="D4" s="231"/>
      <c r="E4" s="231">
        <v>44198</v>
      </c>
      <c r="F4" s="231"/>
    </row>
    <row r="5" spans="2:6">
      <c r="B5" s="54" t="s">
        <v>252</v>
      </c>
      <c r="C5" s="231">
        <v>44199</v>
      </c>
      <c r="D5" s="231"/>
      <c r="E5" s="231">
        <v>44226</v>
      </c>
      <c r="F5" s="232"/>
    </row>
    <row r="6" spans="2:6">
      <c r="B6" s="54" t="s">
        <v>253</v>
      </c>
      <c r="C6" s="231">
        <v>44227</v>
      </c>
      <c r="D6" s="231"/>
      <c r="E6" s="231">
        <v>44254</v>
      </c>
      <c r="F6" s="232"/>
    </row>
    <row r="7" spans="2:6">
      <c r="B7" s="54" t="s">
        <v>254</v>
      </c>
      <c r="C7" s="231">
        <v>44255</v>
      </c>
      <c r="D7" s="231"/>
      <c r="E7" s="231">
        <v>44289</v>
      </c>
      <c r="F7" s="232"/>
    </row>
    <row r="8" spans="2:6">
      <c r="B8" s="54" t="s">
        <v>255</v>
      </c>
      <c r="C8" s="231">
        <v>44290</v>
      </c>
      <c r="D8" s="232"/>
      <c r="E8" s="231">
        <v>44317</v>
      </c>
      <c r="F8" s="232"/>
    </row>
    <row r="9" spans="2:6">
      <c r="B9" s="54" t="s">
        <v>256</v>
      </c>
      <c r="C9" s="231">
        <v>44318</v>
      </c>
      <c r="D9" s="232"/>
      <c r="E9" s="231">
        <v>44345</v>
      </c>
      <c r="F9" s="232"/>
    </row>
    <row r="10" spans="2:6">
      <c r="B10" s="54" t="s">
        <v>257</v>
      </c>
      <c r="C10" s="231">
        <v>44346</v>
      </c>
      <c r="D10" s="232"/>
      <c r="E10" s="231">
        <v>44380</v>
      </c>
      <c r="F10" s="232"/>
    </row>
    <row r="11" spans="2:6">
      <c r="B11" s="54" t="s">
        <v>258</v>
      </c>
      <c r="C11" s="231">
        <v>44381</v>
      </c>
      <c r="D11" s="232"/>
      <c r="E11" s="231">
        <v>44408</v>
      </c>
      <c r="F11" s="232"/>
    </row>
    <row r="12" spans="2:6">
      <c r="B12" s="54" t="s">
        <v>259</v>
      </c>
      <c r="C12" s="231">
        <v>44409</v>
      </c>
      <c r="D12" s="232"/>
      <c r="E12" s="231">
        <v>44436</v>
      </c>
      <c r="F12" s="232"/>
    </row>
    <row r="13" spans="2:6">
      <c r="B13" s="54" t="s">
        <v>260</v>
      </c>
      <c r="C13" s="231">
        <v>44437</v>
      </c>
      <c r="D13" s="232"/>
      <c r="E13" s="231">
        <v>44471</v>
      </c>
      <c r="F13" s="232"/>
    </row>
    <row r="14" spans="2:6">
      <c r="B14" s="54" t="s">
        <v>261</v>
      </c>
      <c r="C14" s="231">
        <v>44472</v>
      </c>
      <c r="D14" s="232"/>
      <c r="E14" s="231">
        <v>44499</v>
      </c>
      <c r="F14" s="232"/>
    </row>
    <row r="15" spans="2:6">
      <c r="B15" s="54" t="s">
        <v>262</v>
      </c>
      <c r="C15" s="231">
        <v>44500</v>
      </c>
      <c r="D15" s="232"/>
      <c r="E15" s="231">
        <v>44527</v>
      </c>
      <c r="F15" s="232"/>
    </row>
    <row r="17" spans="2:8">
      <c r="B17" s="228" t="s">
        <v>100</v>
      </c>
      <c r="C17" s="228"/>
      <c r="D17" s="228"/>
      <c r="F17" s="228" t="s">
        <v>232</v>
      </c>
      <c r="G17" s="228"/>
      <c r="H17" s="228"/>
    </row>
    <row r="18" spans="2:8">
      <c r="B18" s="23"/>
      <c r="C18" s="229"/>
      <c r="D18" s="230"/>
      <c r="F18" s="23"/>
      <c r="G18" s="229"/>
      <c r="H18" s="230"/>
    </row>
    <row r="19" spans="2:8">
      <c r="B19" s="23" t="s">
        <v>90</v>
      </c>
      <c r="C19" s="229" t="s">
        <v>91</v>
      </c>
      <c r="D19" s="230"/>
      <c r="F19" s="23" t="s">
        <v>94</v>
      </c>
      <c r="G19" s="229" t="s">
        <v>240</v>
      </c>
      <c r="H19" s="230"/>
    </row>
    <row r="20" spans="2:8">
      <c r="B20" s="23" t="s">
        <v>211</v>
      </c>
      <c r="C20" s="229" t="s">
        <v>233</v>
      </c>
      <c r="D20" s="230"/>
      <c r="F20" s="23" t="s">
        <v>95</v>
      </c>
      <c r="G20" s="229" t="s">
        <v>241</v>
      </c>
      <c r="H20" s="230"/>
    </row>
    <row r="21" spans="2:8">
      <c r="B21" s="23" t="s">
        <v>9</v>
      </c>
      <c r="C21" s="229" t="s">
        <v>8</v>
      </c>
      <c r="D21" s="230"/>
      <c r="F21" s="23"/>
      <c r="G21" s="229"/>
      <c r="H21" s="230"/>
    </row>
    <row r="22" spans="2:8">
      <c r="B22" s="23" t="s">
        <v>92</v>
      </c>
      <c r="C22" s="229" t="s">
        <v>93</v>
      </c>
      <c r="D22" s="230"/>
    </row>
    <row r="23" spans="2:8">
      <c r="B23" s="23" t="s">
        <v>61</v>
      </c>
      <c r="C23" s="229" t="s">
        <v>62</v>
      </c>
      <c r="D23" s="230"/>
    </row>
    <row r="24" spans="2:8">
      <c r="B24" s="23" t="s">
        <v>216</v>
      </c>
      <c r="C24" s="229" t="s">
        <v>217</v>
      </c>
      <c r="D24" s="230"/>
    </row>
    <row r="25" spans="2:8">
      <c r="B25" s="23" t="s">
        <v>173</v>
      </c>
      <c r="C25" s="229" t="s">
        <v>175</v>
      </c>
      <c r="D25" s="230"/>
    </row>
    <row r="26" spans="2:8">
      <c r="B26" s="23" t="s">
        <v>225</v>
      </c>
      <c r="C26" s="229" t="s">
        <v>227</v>
      </c>
      <c r="D26" s="230"/>
    </row>
    <row r="27" spans="2:8">
      <c r="B27" s="23" t="s">
        <v>226</v>
      </c>
      <c r="C27" s="229" t="s">
        <v>228</v>
      </c>
      <c r="D27" s="230"/>
    </row>
    <row r="29" spans="2:8">
      <c r="B29" s="56" t="s">
        <v>101</v>
      </c>
      <c r="D29" s="56" t="s">
        <v>102</v>
      </c>
    </row>
    <row r="30" spans="2:8">
      <c r="B30" s="55"/>
      <c r="D30" s="55"/>
    </row>
    <row r="31" spans="2:8">
      <c r="B31" s="55">
        <v>10</v>
      </c>
      <c r="D31" s="55">
        <v>94</v>
      </c>
    </row>
    <row r="32" spans="2:8">
      <c r="B32" s="55">
        <v>15</v>
      </c>
      <c r="D32" s="55">
        <v>2</v>
      </c>
    </row>
    <row r="33" spans="2:4">
      <c r="B33" s="55">
        <v>25</v>
      </c>
      <c r="D33" s="55">
        <v>3</v>
      </c>
    </row>
  </sheetData>
  <sheetProtection selectLockedCells="1" selectUnlockedCells="1"/>
  <mergeCells count="41">
    <mergeCell ref="F17:H17"/>
    <mergeCell ref="G18:H18"/>
    <mergeCell ref="G21:H21"/>
    <mergeCell ref="C25:D25"/>
    <mergeCell ref="C26:D26"/>
    <mergeCell ref="C22:D22"/>
    <mergeCell ref="C21:D21"/>
    <mergeCell ref="C20:D20"/>
    <mergeCell ref="C23:D23"/>
    <mergeCell ref="G19:H19"/>
    <mergeCell ref="G20:H20"/>
    <mergeCell ref="C27:D27"/>
    <mergeCell ref="C24:D24"/>
    <mergeCell ref="C15:D15"/>
    <mergeCell ref="C13:D13"/>
    <mergeCell ref="C9:D9"/>
    <mergeCell ref="C10:D10"/>
    <mergeCell ref="C11:D11"/>
    <mergeCell ref="C5:D5"/>
    <mergeCell ref="C6:D6"/>
    <mergeCell ref="C7:D7"/>
    <mergeCell ref="E4:F4"/>
    <mergeCell ref="C8:D8"/>
    <mergeCell ref="E5:F5"/>
    <mergeCell ref="E6:F6"/>
    <mergeCell ref="B3:F3"/>
    <mergeCell ref="B17:D17"/>
    <mergeCell ref="C18:D18"/>
    <mergeCell ref="C19:D19"/>
    <mergeCell ref="E7:F7"/>
    <mergeCell ref="E9:F9"/>
    <mergeCell ref="E10:F10"/>
    <mergeCell ref="E13:F13"/>
    <mergeCell ref="E14:F14"/>
    <mergeCell ref="E15:F15"/>
    <mergeCell ref="C14:D14"/>
    <mergeCell ref="C12:D12"/>
    <mergeCell ref="E12:F12"/>
    <mergeCell ref="E11:F11"/>
    <mergeCell ref="E8:F8"/>
    <mergeCell ref="C4:D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3340-4981-4FCE-9711-A32320773297}">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44290</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44291</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44292</v>
      </c>
      <c r="C8" s="36"/>
      <c r="D8" s="61"/>
      <c r="E8" s="61"/>
      <c r="F8" s="61"/>
      <c r="G8" s="61"/>
      <c r="H8" s="61"/>
      <c r="I8" s="70"/>
      <c r="J8" s="64"/>
      <c r="K8" s="61"/>
      <c r="L8" s="62"/>
      <c r="M8" s="62"/>
      <c r="N8" s="61"/>
      <c r="O8" s="61"/>
      <c r="P8" s="61"/>
      <c r="Q8" s="61"/>
      <c r="R8" s="61"/>
      <c r="S8" s="63"/>
      <c r="T8" s="6"/>
      <c r="U8" s="70"/>
      <c r="V8" s="120"/>
      <c r="W8" s="118"/>
      <c r="Z8" s="329" t="s">
        <v>255</v>
      </c>
      <c r="AA8" s="330"/>
      <c r="AB8" s="3"/>
      <c r="AC8" s="331">
        <f>VLOOKUP(Z8,Validation!B4:F15,2,FALSE)</f>
        <v>44290</v>
      </c>
      <c r="AD8" s="332"/>
      <c r="AE8" s="3"/>
      <c r="AF8" s="331">
        <f>VLOOKUP(Z8,Validation!B4:F15,4,FALSE)</f>
        <v>44317</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44293</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44294</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44295</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April!AC15</f>
        <v>0</v>
      </c>
      <c r="AD11" s="104"/>
      <c r="AE11" s="325" t="s">
        <v>155</v>
      </c>
      <c r="AF11" s="326"/>
      <c r="AG11" s="100">
        <f>April!AG15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44296</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April!AC18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44297</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44298</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44299</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44300</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44301</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44302</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44303</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44304</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44305</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44306</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44307</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44308</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44309</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44310</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44311</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44312</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44313</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44314</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44315</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44316</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44317</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303" priority="44" stopIfTrue="1" operator="equal">
      <formula>0</formula>
    </cfRule>
  </conditionalFormatting>
  <conditionalFormatting sqref="C13:F13 C25:F25 C37:F37 C49:F49 M25:R25 M37:R37 M49:R49 J13 M13:R13">
    <cfRule type="cellIs" dxfId="302" priority="43" stopIfTrue="1" operator="equal">
      <formula>0</formula>
    </cfRule>
  </conditionalFormatting>
  <conditionalFormatting sqref="J25">
    <cfRule type="cellIs" dxfId="301" priority="42" stopIfTrue="1" operator="equal">
      <formula>0</formula>
    </cfRule>
  </conditionalFormatting>
  <conditionalFormatting sqref="J37">
    <cfRule type="cellIs" dxfId="300" priority="41" stopIfTrue="1" operator="equal">
      <formula>0</formula>
    </cfRule>
  </conditionalFormatting>
  <conditionalFormatting sqref="J49">
    <cfRule type="cellIs" dxfId="299" priority="40" stopIfTrue="1" operator="equal">
      <formula>0</formula>
    </cfRule>
  </conditionalFormatting>
  <conditionalFormatting sqref="K25 K37 K49 K13">
    <cfRule type="cellIs" dxfId="298" priority="39" stopIfTrue="1" operator="equal">
      <formula>0</formula>
    </cfRule>
  </conditionalFormatting>
  <conditionalFormatting sqref="I13">
    <cfRule type="cellIs" dxfId="297" priority="38" stopIfTrue="1" operator="equal">
      <formula>0</formula>
    </cfRule>
  </conditionalFormatting>
  <conditionalFormatting sqref="I25">
    <cfRule type="cellIs" dxfId="296" priority="37" stopIfTrue="1" operator="equal">
      <formula>0</formula>
    </cfRule>
  </conditionalFormatting>
  <conditionalFormatting sqref="I49">
    <cfRule type="cellIs" dxfId="295" priority="36" stopIfTrue="1" operator="equal">
      <formula>0</formula>
    </cfRule>
  </conditionalFormatting>
  <conditionalFormatting sqref="U13:W13">
    <cfRule type="cellIs" dxfId="294" priority="35" stopIfTrue="1" operator="equal">
      <formula>0</formula>
    </cfRule>
  </conditionalFormatting>
  <conditionalFormatting sqref="U25:W25">
    <cfRule type="cellIs" dxfId="293" priority="34" stopIfTrue="1" operator="equal">
      <formula>0</formula>
    </cfRule>
  </conditionalFormatting>
  <conditionalFormatting sqref="U37:W37">
    <cfRule type="cellIs" dxfId="292" priority="33" stopIfTrue="1" operator="equal">
      <formula>0</formula>
    </cfRule>
  </conditionalFormatting>
  <conditionalFormatting sqref="U49:W49">
    <cfRule type="cellIs" dxfId="291" priority="32" stopIfTrue="1" operator="equal">
      <formula>0</formula>
    </cfRule>
  </conditionalFormatting>
  <conditionalFormatting sqref="I37">
    <cfRule type="cellIs" dxfId="290" priority="31" stopIfTrue="1" operator="equal">
      <formula>0</formula>
    </cfRule>
  </conditionalFormatting>
  <conditionalFormatting sqref="G25:H25">
    <cfRule type="cellIs" dxfId="289" priority="30" stopIfTrue="1" operator="equal">
      <formula>0</formula>
    </cfRule>
  </conditionalFormatting>
  <conditionalFormatting sqref="G13:H13">
    <cfRule type="cellIs" dxfId="288" priority="29" stopIfTrue="1" operator="equal">
      <formula>0</formula>
    </cfRule>
  </conditionalFormatting>
  <conditionalFormatting sqref="G37:H37">
    <cfRule type="cellIs" dxfId="287" priority="28" stopIfTrue="1" operator="equal">
      <formula>0</formula>
    </cfRule>
  </conditionalFormatting>
  <conditionalFormatting sqref="G49:H49">
    <cfRule type="cellIs" dxfId="286" priority="27" stopIfTrue="1" operator="equal">
      <formula>0</formula>
    </cfRule>
  </conditionalFormatting>
  <conditionalFormatting sqref="L13">
    <cfRule type="cellIs" dxfId="285" priority="26" stopIfTrue="1" operator="equal">
      <formula>0</formula>
    </cfRule>
  </conditionalFormatting>
  <conditionalFormatting sqref="L25">
    <cfRule type="cellIs" dxfId="284" priority="25" stopIfTrue="1" operator="equal">
      <formula>0</formula>
    </cfRule>
  </conditionalFormatting>
  <conditionalFormatting sqref="L37">
    <cfRule type="cellIs" dxfId="283" priority="24" stopIfTrue="1" operator="equal">
      <formula>0</formula>
    </cfRule>
  </conditionalFormatting>
  <conditionalFormatting sqref="L49">
    <cfRule type="cellIs" dxfId="282" priority="23" stopIfTrue="1" operator="equal">
      <formula>0</formula>
    </cfRule>
  </conditionalFormatting>
  <conditionalFormatting sqref="AC15">
    <cfRule type="cellIs" dxfId="281" priority="14" stopIfTrue="1" operator="lessThan">
      <formula>0</formula>
    </cfRule>
  </conditionalFormatting>
  <conditionalFormatting sqref="AF22:AG26 AF29:AG29 AG27 AG30 AF31:AG40 AF43:AG46 AF48:AG49">
    <cfRule type="cellIs" dxfId="280" priority="13" stopIfTrue="1" operator="equal">
      <formula>0</formula>
    </cfRule>
  </conditionalFormatting>
  <conditionalFormatting sqref="AF30">
    <cfRule type="cellIs" dxfId="279" priority="10" stopIfTrue="1" operator="equal">
      <formula>0</formula>
    </cfRule>
  </conditionalFormatting>
  <conditionalFormatting sqref="AF51:AG51 AF40:AG40">
    <cfRule type="cellIs" dxfId="278" priority="9" stopIfTrue="1" operator="equal">
      <formula>0</formula>
    </cfRule>
  </conditionalFormatting>
  <conditionalFormatting sqref="AF53:AG53">
    <cfRule type="cellIs" dxfId="277" priority="7" stopIfTrue="1" operator="equal">
      <formula>0</formula>
    </cfRule>
  </conditionalFormatting>
  <conditionalFormatting sqref="AF27">
    <cfRule type="cellIs" dxfId="276" priority="12" stopIfTrue="1" operator="equal">
      <formula>0</formula>
    </cfRule>
  </conditionalFormatting>
  <conditionalFormatting sqref="AF52:AG52">
    <cfRule type="cellIs" dxfId="275" priority="6" stopIfTrue="1" operator="equal">
      <formula>0</formula>
    </cfRule>
  </conditionalFormatting>
  <conditionalFormatting sqref="AF44:AG44">
    <cfRule type="cellIs" dxfId="274" priority="11" stopIfTrue="1" operator="equal">
      <formula>0</formula>
    </cfRule>
  </conditionalFormatting>
  <conditionalFormatting sqref="AF43:AG43">
    <cfRule type="cellIs" dxfId="273" priority="8" stopIfTrue="1" operator="equal">
      <formula>0</formula>
    </cfRule>
  </conditionalFormatting>
  <conditionalFormatting sqref="AF47:AG47">
    <cfRule type="cellIs" dxfId="272" priority="5" stopIfTrue="1" operator="equal">
      <formula>0</formula>
    </cfRule>
  </conditionalFormatting>
  <conditionalFormatting sqref="AF41:AG41">
    <cfRule type="cellIs" dxfId="271" priority="4" stopIfTrue="1" operator="equal">
      <formula>0</formula>
    </cfRule>
  </conditionalFormatting>
  <conditionalFormatting sqref="AF41:AG41">
    <cfRule type="cellIs" dxfId="270" priority="3" stopIfTrue="1" operator="equal">
      <formula>0</formula>
    </cfRule>
  </conditionalFormatting>
  <conditionalFormatting sqref="AF42:AG42">
    <cfRule type="cellIs" dxfId="269" priority="2" stopIfTrue="1" operator="equal">
      <formula>0</formula>
    </cfRule>
  </conditionalFormatting>
  <conditionalFormatting sqref="AF42:AG42">
    <cfRule type="cellIs" dxfId="268" priority="1" stopIfTrue="1" operator="equal">
      <formula>0</formula>
    </cfRule>
  </conditionalFormatting>
  <dataValidations count="5">
    <dataValidation type="date" allowBlank="1" showInputMessage="1" sqref="AF8" xr:uid="{EDEA567E-341E-4F9D-BC88-72746E643E06}">
      <formula1>1</formula1>
      <formula2>73050</formula2>
    </dataValidation>
    <dataValidation type="decimal" allowBlank="1" showInputMessage="1" showErrorMessage="1" errorTitle="Invalid Data Type" error="Please enter a number between 0 and 24." sqref="C18:C24 C42:C48 C30:C36 C6:C12 C54:C60" xr:uid="{14BB93EA-479A-4ACB-91F2-3DA454F0A170}">
      <formula1>0</formula1>
      <formula2>24</formula2>
    </dataValidation>
    <dataValidation type="decimal" allowBlank="1" showInputMessage="1" showErrorMessage="1" sqref="AE6" xr:uid="{B2842DF4-0153-40AD-B06A-350BCFFA630C}">
      <formula1>0</formula1>
      <formula2>2</formula2>
    </dataValidation>
    <dataValidation type="decimal" allowBlank="1" showInputMessage="1" showErrorMessage="1" sqref="AH11 AC11 AF28 AC16 AF50" xr:uid="{EF33B522-7F75-45BE-8FEE-194CBF9568B6}">
      <formula1>0</formula1>
      <formula2>300</formula2>
    </dataValidation>
    <dataValidation allowBlank="1" showInputMessage="1" sqref="AC8" xr:uid="{4E15F175-DBD6-4DEB-A36E-D0E71A7C1412}"/>
  </dataValidations>
  <hyperlinks>
    <hyperlink ref="F65" r:id="rId1" display="http://web.uncg.edu/hrs/PolicyManuals/StaffManual/Section5/" xr:uid="{28D14123-AF74-4603-A83F-51D5C708343D}"/>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58D75E7-C1B0-4227-8A11-3E7084B25F9E}">
          <x14:formula1>
            <xm:f>Validation!$F$18:$F$21</xm:f>
          </x14:formula1>
          <xm:sqref>H6:H12 H18:H24 H30:H36 H42:H48 H54:H60</xm:sqref>
        </x14:dataValidation>
        <x14:dataValidation type="list" allowBlank="1" showInputMessage="1" showErrorMessage="1" xr:uid="{0CAB0CCB-8BED-43AD-9655-8882A7188785}">
          <x14:formula1>
            <xm:f>Validation!$B$18:$B$27</xm:f>
          </x14:formula1>
          <xm:sqref>S6:S12 S54:S60 S42:S48 S30:S36 S18:S24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94F6-ACDA-48E4-8369-BA5A04A84F81}">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44318</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44319</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44320</v>
      </c>
      <c r="C8" s="36"/>
      <c r="D8" s="61"/>
      <c r="E8" s="61"/>
      <c r="F8" s="61"/>
      <c r="G8" s="61"/>
      <c r="H8" s="61"/>
      <c r="I8" s="70"/>
      <c r="J8" s="64"/>
      <c r="K8" s="61"/>
      <c r="L8" s="62"/>
      <c r="M8" s="62"/>
      <c r="N8" s="61"/>
      <c r="O8" s="61"/>
      <c r="P8" s="61"/>
      <c r="Q8" s="61"/>
      <c r="R8" s="61"/>
      <c r="S8" s="63"/>
      <c r="T8" s="6"/>
      <c r="U8" s="70"/>
      <c r="V8" s="120"/>
      <c r="W8" s="118"/>
      <c r="Z8" s="329" t="s">
        <v>256</v>
      </c>
      <c r="AA8" s="330"/>
      <c r="AB8" s="3"/>
      <c r="AC8" s="331">
        <f>VLOOKUP(Z8,Validation!B4:F15,2,FALSE)</f>
        <v>44318</v>
      </c>
      <c r="AD8" s="332"/>
      <c r="AE8" s="3"/>
      <c r="AF8" s="331">
        <f>VLOOKUP(Z8,Validation!B4:F15,4,FALSE)</f>
        <v>44345</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44321</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44322</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44323</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May!AC15</f>
        <v>0</v>
      </c>
      <c r="AD11" s="104"/>
      <c r="AE11" s="325" t="s">
        <v>155</v>
      </c>
      <c r="AF11" s="326"/>
      <c r="AG11" s="100">
        <f>May!AG15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44324</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May!AC18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44325</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44326</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44327</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44328</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44329</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44330</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44331</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44332</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44333</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44334</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44335</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44336</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44337</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44338</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44339</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44340</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44341</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44342</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44343</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44344</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44345</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267" priority="44" stopIfTrue="1" operator="equal">
      <formula>0</formula>
    </cfRule>
  </conditionalFormatting>
  <conditionalFormatting sqref="C13:F13 C25:F25 C37:F37 C49:F49 M25:R25 M37:R37 M49:R49 J13 M13:R13">
    <cfRule type="cellIs" dxfId="266" priority="43" stopIfTrue="1" operator="equal">
      <formula>0</formula>
    </cfRule>
  </conditionalFormatting>
  <conditionalFormatting sqref="J25">
    <cfRule type="cellIs" dxfId="265" priority="42" stopIfTrue="1" operator="equal">
      <formula>0</formula>
    </cfRule>
  </conditionalFormatting>
  <conditionalFormatting sqref="J37">
    <cfRule type="cellIs" dxfId="264" priority="41" stopIfTrue="1" operator="equal">
      <formula>0</formula>
    </cfRule>
  </conditionalFormatting>
  <conditionalFormatting sqref="J49">
    <cfRule type="cellIs" dxfId="263" priority="40" stopIfTrue="1" operator="equal">
      <formula>0</formula>
    </cfRule>
  </conditionalFormatting>
  <conditionalFormatting sqref="K25 K37 K49 K13">
    <cfRule type="cellIs" dxfId="262" priority="39" stopIfTrue="1" operator="equal">
      <formula>0</formula>
    </cfRule>
  </conditionalFormatting>
  <conditionalFormatting sqref="I13">
    <cfRule type="cellIs" dxfId="261" priority="38" stopIfTrue="1" operator="equal">
      <formula>0</formula>
    </cfRule>
  </conditionalFormatting>
  <conditionalFormatting sqref="I25">
    <cfRule type="cellIs" dxfId="260" priority="37" stopIfTrue="1" operator="equal">
      <formula>0</formula>
    </cfRule>
  </conditionalFormatting>
  <conditionalFormatting sqref="I49">
    <cfRule type="cellIs" dxfId="259" priority="36" stopIfTrue="1" operator="equal">
      <formula>0</formula>
    </cfRule>
  </conditionalFormatting>
  <conditionalFormatting sqref="U13:W13">
    <cfRule type="cellIs" dxfId="258" priority="35" stopIfTrue="1" operator="equal">
      <formula>0</formula>
    </cfRule>
  </conditionalFormatting>
  <conditionalFormatting sqref="U25:W25">
    <cfRule type="cellIs" dxfId="257" priority="34" stopIfTrue="1" operator="equal">
      <formula>0</formula>
    </cfRule>
  </conditionalFormatting>
  <conditionalFormatting sqref="U37:W37">
    <cfRule type="cellIs" dxfId="256" priority="33" stopIfTrue="1" operator="equal">
      <formula>0</formula>
    </cfRule>
  </conditionalFormatting>
  <conditionalFormatting sqref="U49:W49">
    <cfRule type="cellIs" dxfId="255" priority="32" stopIfTrue="1" operator="equal">
      <formula>0</formula>
    </cfRule>
  </conditionalFormatting>
  <conditionalFormatting sqref="I37">
    <cfRule type="cellIs" dxfId="254" priority="31" stopIfTrue="1" operator="equal">
      <formula>0</formula>
    </cfRule>
  </conditionalFormatting>
  <conditionalFormatting sqref="G25:H25">
    <cfRule type="cellIs" dxfId="253" priority="30" stopIfTrue="1" operator="equal">
      <formula>0</formula>
    </cfRule>
  </conditionalFormatting>
  <conditionalFormatting sqref="G13:H13">
    <cfRule type="cellIs" dxfId="252" priority="29" stopIfTrue="1" operator="equal">
      <formula>0</formula>
    </cfRule>
  </conditionalFormatting>
  <conditionalFormatting sqref="G37:H37">
    <cfRule type="cellIs" dxfId="251" priority="28" stopIfTrue="1" operator="equal">
      <formula>0</formula>
    </cfRule>
  </conditionalFormatting>
  <conditionalFormatting sqref="G49:H49">
    <cfRule type="cellIs" dxfId="250" priority="27" stopIfTrue="1" operator="equal">
      <formula>0</formula>
    </cfRule>
  </conditionalFormatting>
  <conditionalFormatting sqref="L13">
    <cfRule type="cellIs" dxfId="249" priority="26" stopIfTrue="1" operator="equal">
      <formula>0</formula>
    </cfRule>
  </conditionalFormatting>
  <conditionalFormatting sqref="L25">
    <cfRule type="cellIs" dxfId="248" priority="25" stopIfTrue="1" operator="equal">
      <formula>0</formula>
    </cfRule>
  </conditionalFormatting>
  <conditionalFormatting sqref="L37">
    <cfRule type="cellIs" dxfId="247" priority="24" stopIfTrue="1" operator="equal">
      <formula>0</formula>
    </cfRule>
  </conditionalFormatting>
  <conditionalFormatting sqref="L49">
    <cfRule type="cellIs" dxfId="246" priority="23" stopIfTrue="1" operator="equal">
      <formula>0</formula>
    </cfRule>
  </conditionalFormatting>
  <conditionalFormatting sqref="AC15">
    <cfRule type="cellIs" dxfId="245" priority="14" stopIfTrue="1" operator="lessThan">
      <formula>0</formula>
    </cfRule>
  </conditionalFormatting>
  <conditionalFormatting sqref="AF22:AG26 AF29:AG29 AG27 AG30 AF31:AG40 AF43:AG46 AF48:AG49">
    <cfRule type="cellIs" dxfId="244" priority="13" stopIfTrue="1" operator="equal">
      <formula>0</formula>
    </cfRule>
  </conditionalFormatting>
  <conditionalFormatting sqref="AF30">
    <cfRule type="cellIs" dxfId="243" priority="10" stopIfTrue="1" operator="equal">
      <formula>0</formula>
    </cfRule>
  </conditionalFormatting>
  <conditionalFormatting sqref="AF51:AG51 AF40:AG40">
    <cfRule type="cellIs" dxfId="242" priority="9" stopIfTrue="1" operator="equal">
      <formula>0</formula>
    </cfRule>
  </conditionalFormatting>
  <conditionalFormatting sqref="AF53:AG53">
    <cfRule type="cellIs" dxfId="241" priority="7" stopIfTrue="1" operator="equal">
      <formula>0</formula>
    </cfRule>
  </conditionalFormatting>
  <conditionalFormatting sqref="AF27">
    <cfRule type="cellIs" dxfId="240" priority="12" stopIfTrue="1" operator="equal">
      <formula>0</formula>
    </cfRule>
  </conditionalFormatting>
  <conditionalFormatting sqref="AF52:AG52">
    <cfRule type="cellIs" dxfId="239" priority="6" stopIfTrue="1" operator="equal">
      <formula>0</formula>
    </cfRule>
  </conditionalFormatting>
  <conditionalFormatting sqref="AF44:AG44">
    <cfRule type="cellIs" dxfId="238" priority="11" stopIfTrue="1" operator="equal">
      <formula>0</formula>
    </cfRule>
  </conditionalFormatting>
  <conditionalFormatting sqref="AF43:AG43">
    <cfRule type="cellIs" dxfId="237" priority="8" stopIfTrue="1" operator="equal">
      <formula>0</formula>
    </cfRule>
  </conditionalFormatting>
  <conditionalFormatting sqref="AF47:AG47">
    <cfRule type="cellIs" dxfId="236" priority="5" stopIfTrue="1" operator="equal">
      <formula>0</formula>
    </cfRule>
  </conditionalFormatting>
  <conditionalFormatting sqref="AF41:AG41">
    <cfRule type="cellIs" dxfId="235" priority="4" stopIfTrue="1" operator="equal">
      <formula>0</formula>
    </cfRule>
  </conditionalFormatting>
  <conditionalFormatting sqref="AF41:AG41">
    <cfRule type="cellIs" dxfId="234" priority="3" stopIfTrue="1" operator="equal">
      <formula>0</formula>
    </cfRule>
  </conditionalFormatting>
  <conditionalFormatting sqref="AF42:AG42">
    <cfRule type="cellIs" dxfId="233" priority="2" stopIfTrue="1" operator="equal">
      <formula>0</formula>
    </cfRule>
  </conditionalFormatting>
  <conditionalFormatting sqref="AF42:AG42">
    <cfRule type="cellIs" dxfId="232" priority="1" stopIfTrue="1" operator="equal">
      <formula>0</formula>
    </cfRule>
  </conditionalFormatting>
  <dataValidations count="5">
    <dataValidation allowBlank="1" showInputMessage="1" sqref="AC8" xr:uid="{D81D2F39-6F8A-4121-B016-1ABD5A48D194}"/>
    <dataValidation type="decimal" allowBlank="1" showInputMessage="1" showErrorMessage="1" sqref="AH11 AC11 AF28 AC16 AF50" xr:uid="{B81D816B-36FD-4CA2-AADD-D0435940B2CA}">
      <formula1>0</formula1>
      <formula2>300</formula2>
    </dataValidation>
    <dataValidation type="decimal" allowBlank="1" showInputMessage="1" showErrorMessage="1" sqref="AE6" xr:uid="{FA33FE41-8D23-446B-A9C6-279126828BCF}">
      <formula1>0</formula1>
      <formula2>2</formula2>
    </dataValidation>
    <dataValidation type="decimal" allowBlank="1" showInputMessage="1" showErrorMessage="1" errorTitle="Invalid Data Type" error="Please enter a number between 0 and 24." sqref="C18:C24 C42:C48 C30:C36 C6:C12 C54:C60" xr:uid="{343F2C9A-6624-4353-B26D-E3C5C26E4485}">
      <formula1>0</formula1>
      <formula2>24</formula2>
    </dataValidation>
    <dataValidation type="date" allowBlank="1" showInputMessage="1" sqref="AF8" xr:uid="{19377F7B-E237-4A36-BA58-99A9A58102C0}">
      <formula1>1</formula1>
      <formula2>73050</formula2>
    </dataValidation>
  </dataValidations>
  <hyperlinks>
    <hyperlink ref="F65" r:id="rId1" display="http://web.uncg.edu/hrs/PolicyManuals/StaffManual/Section5/" xr:uid="{AA9A0D1E-306F-4A06-8EFF-BFA2512B5914}"/>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88019C0-A2C9-4716-AE7C-907CC8E3A91C}">
          <x14:formula1>
            <xm:f>Validation!$B$18:$B$27</xm:f>
          </x14:formula1>
          <xm:sqref>S6:S12 S54:S60 S42:S48 S30:S36 S18:S24</xm:sqref>
        </x14:dataValidation>
        <x14:dataValidation type="list" allowBlank="1" showInputMessage="1" showErrorMessage="1" xr:uid="{C9BF3A55-B7E7-4BAD-ADFD-910B95B7AAC2}">
          <x14:formula1>
            <xm:f>Validation!$F$18:$F$21</xm:f>
          </x14:formula1>
          <xm:sqref>H6:H12 H18:H24 H30:H36 H42:H48 H54:H60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ADA4-E3A1-4A11-A796-E2982EC62DCE}">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44346</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44347</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44348</v>
      </c>
      <c r="C8" s="36"/>
      <c r="D8" s="61"/>
      <c r="E8" s="61"/>
      <c r="F8" s="61"/>
      <c r="G8" s="61"/>
      <c r="H8" s="61"/>
      <c r="I8" s="70"/>
      <c r="J8" s="64"/>
      <c r="K8" s="61"/>
      <c r="L8" s="62"/>
      <c r="M8" s="62"/>
      <c r="N8" s="61"/>
      <c r="O8" s="61"/>
      <c r="P8" s="61"/>
      <c r="Q8" s="61"/>
      <c r="R8" s="61"/>
      <c r="S8" s="63"/>
      <c r="T8" s="6"/>
      <c r="U8" s="70"/>
      <c r="V8" s="120"/>
      <c r="W8" s="118"/>
      <c r="Z8" s="329" t="s">
        <v>257</v>
      </c>
      <c r="AA8" s="330"/>
      <c r="AB8" s="3"/>
      <c r="AC8" s="331">
        <f>VLOOKUP(Z8,Validation!B4:F15,2,FALSE)</f>
        <v>44346</v>
      </c>
      <c r="AD8" s="332"/>
      <c r="AE8" s="3"/>
      <c r="AF8" s="331">
        <f>VLOOKUP(Z8,Validation!B4:F15,4,FALSE)</f>
        <v>44380</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44349</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44350</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44351</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June!AC15</f>
        <v>0</v>
      </c>
      <c r="AD11" s="104"/>
      <c r="AE11" s="325" t="s">
        <v>155</v>
      </c>
      <c r="AF11" s="326"/>
      <c r="AG11" s="100">
        <f>June!AG15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44352</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June!AC18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44353</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44354</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44355</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44356</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44357</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44358</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44359</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44360</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44361</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44362</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44363</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44364</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44365</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44366</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44367</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44368</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44369</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44370</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44371</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44372</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44373</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6.5" thickTop="1" thickBot="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Top="1" thickBot="1">
      <c r="A52" s="298" t="s">
        <v>35</v>
      </c>
      <c r="B52" s="298"/>
      <c r="C52" s="299" t="s">
        <v>178</v>
      </c>
      <c r="D52" s="300"/>
      <c r="E52" s="300"/>
      <c r="F52" s="300"/>
      <c r="G52" s="300"/>
      <c r="H52" s="301"/>
      <c r="I52" s="302" t="s">
        <v>177</v>
      </c>
      <c r="J52" s="303"/>
      <c r="K52" s="304" t="s">
        <v>97</v>
      </c>
      <c r="L52" s="305"/>
      <c r="M52" s="305"/>
      <c r="N52" s="305"/>
      <c r="O52" s="305"/>
      <c r="P52" s="305"/>
      <c r="Q52" s="305"/>
      <c r="R52" s="305"/>
      <c r="S52" s="306"/>
      <c r="T52" s="3"/>
      <c r="U52" s="307" t="s">
        <v>108</v>
      </c>
      <c r="V52" s="308"/>
      <c r="W52" s="3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2" t="s">
        <v>24</v>
      </c>
      <c r="B53" s="33" t="s">
        <v>25</v>
      </c>
      <c r="C53" s="32" t="s">
        <v>234</v>
      </c>
      <c r="D53" s="32" t="s">
        <v>83</v>
      </c>
      <c r="E53" s="32" t="s">
        <v>84</v>
      </c>
      <c r="F53" s="32" t="s">
        <v>85</v>
      </c>
      <c r="G53" s="285" t="s">
        <v>89</v>
      </c>
      <c r="H53" s="288"/>
      <c r="I53" s="113" t="s">
        <v>96</v>
      </c>
      <c r="J53" s="112" t="s">
        <v>79</v>
      </c>
      <c r="K53" s="32" t="s">
        <v>176</v>
      </c>
      <c r="L53" s="221" t="s">
        <v>244</v>
      </c>
      <c r="M53" s="221" t="s">
        <v>5</v>
      </c>
      <c r="N53" s="32" t="s">
        <v>7</v>
      </c>
      <c r="O53" s="32" t="s">
        <v>13</v>
      </c>
      <c r="P53" s="32" t="s">
        <v>11</v>
      </c>
      <c r="Q53" s="32" t="s">
        <v>45</v>
      </c>
      <c r="R53" s="285" t="s">
        <v>89</v>
      </c>
      <c r="S53" s="287"/>
      <c r="T53" s="1"/>
      <c r="U53" s="69" t="s">
        <v>80</v>
      </c>
      <c r="V53" s="119" t="s">
        <v>103</v>
      </c>
      <c r="W53" s="223" t="s">
        <v>107</v>
      </c>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31" t="s">
        <v>26</v>
      </c>
      <c r="B54" s="41">
        <f>IF(B48&lt;&gt;0,IF(SUM(B48+1)&gt;$AF$8,0, SUM(B48+1)),0)</f>
        <v>44374</v>
      </c>
      <c r="C54" s="36"/>
      <c r="D54" s="61"/>
      <c r="E54" s="61"/>
      <c r="F54" s="61"/>
      <c r="G54" s="61"/>
      <c r="H54" s="61"/>
      <c r="I54" s="111"/>
      <c r="J54" s="64"/>
      <c r="K54" s="61"/>
      <c r="L54" s="61"/>
      <c r="M54" s="61"/>
      <c r="N54" s="61"/>
      <c r="O54" s="61"/>
      <c r="P54" s="61"/>
      <c r="Q54" s="61"/>
      <c r="R54" s="61"/>
      <c r="S54" s="63"/>
      <c r="T54" s="3"/>
      <c r="U54" s="70"/>
      <c r="V54" s="120"/>
      <c r="W54" s="118"/>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31" t="s">
        <v>27</v>
      </c>
      <c r="B55" s="41">
        <f t="shared" ref="B55:B60" si="33">IF(B54&lt;&gt;0,IF(SUM(B54+1)&gt;$AF$8,0, SUM(B54+1)),0)</f>
        <v>44375</v>
      </c>
      <c r="C55" s="36"/>
      <c r="D55" s="61"/>
      <c r="E55" s="61"/>
      <c r="F55" s="61"/>
      <c r="G55" s="61"/>
      <c r="H55" s="61"/>
      <c r="I55" s="111"/>
      <c r="J55" s="64"/>
      <c r="K55" s="61"/>
      <c r="L55" s="61"/>
      <c r="M55" s="61"/>
      <c r="N55" s="61"/>
      <c r="O55" s="61"/>
      <c r="P55" s="61"/>
      <c r="Q55" s="61"/>
      <c r="R55" s="61"/>
      <c r="S55" s="63"/>
      <c r="T55" s="3"/>
      <c r="U55" s="70"/>
      <c r="V55" s="120"/>
      <c r="W55" s="118"/>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31" t="s">
        <v>28</v>
      </c>
      <c r="B56" s="41">
        <f t="shared" si="33"/>
        <v>44376</v>
      </c>
      <c r="C56" s="36"/>
      <c r="D56" s="61"/>
      <c r="E56" s="61"/>
      <c r="F56" s="61"/>
      <c r="G56" s="61"/>
      <c r="H56" s="61"/>
      <c r="I56" s="111"/>
      <c r="J56" s="64"/>
      <c r="K56" s="61"/>
      <c r="L56" s="61"/>
      <c r="M56" s="61"/>
      <c r="N56" s="61"/>
      <c r="O56" s="61"/>
      <c r="P56" s="61"/>
      <c r="Q56" s="61"/>
      <c r="R56" s="61"/>
      <c r="S56" s="63"/>
      <c r="T56" s="3"/>
      <c r="U56" s="70"/>
      <c r="V56" s="120"/>
      <c r="W56" s="118"/>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31" t="s">
        <v>29</v>
      </c>
      <c r="B57" s="41">
        <f t="shared" si="33"/>
        <v>44377</v>
      </c>
      <c r="C57" s="36"/>
      <c r="D57" s="61"/>
      <c r="E57" s="61"/>
      <c r="F57" s="61"/>
      <c r="G57" s="61"/>
      <c r="H57" s="61"/>
      <c r="I57" s="111"/>
      <c r="J57" s="64"/>
      <c r="K57" s="61"/>
      <c r="L57" s="61"/>
      <c r="M57" s="61"/>
      <c r="N57" s="61"/>
      <c r="O57" s="61"/>
      <c r="P57" s="61"/>
      <c r="Q57" s="61"/>
      <c r="R57" s="61"/>
      <c r="S57" s="63"/>
      <c r="T57" s="3"/>
      <c r="U57" s="70"/>
      <c r="V57" s="120"/>
      <c r="W57" s="118"/>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31" t="s">
        <v>30</v>
      </c>
      <c r="B58" s="41">
        <f t="shared" si="33"/>
        <v>44378</v>
      </c>
      <c r="C58" s="36"/>
      <c r="D58" s="61"/>
      <c r="E58" s="61"/>
      <c r="F58" s="61"/>
      <c r="G58" s="61"/>
      <c r="H58" s="61"/>
      <c r="I58" s="111"/>
      <c r="J58" s="64"/>
      <c r="K58" s="61"/>
      <c r="L58" s="61"/>
      <c r="M58" s="61"/>
      <c r="N58" s="61"/>
      <c r="O58" s="61"/>
      <c r="P58" s="61"/>
      <c r="Q58" s="61"/>
      <c r="R58" s="61"/>
      <c r="S58" s="63"/>
      <c r="T58" s="3"/>
      <c r="U58" s="70"/>
      <c r="V58" s="120"/>
      <c r="W58" s="118"/>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31" t="s">
        <v>31</v>
      </c>
      <c r="B59" s="41">
        <f t="shared" si="33"/>
        <v>44379</v>
      </c>
      <c r="C59" s="36"/>
      <c r="D59" s="61"/>
      <c r="E59" s="61"/>
      <c r="F59" s="61"/>
      <c r="G59" s="61"/>
      <c r="H59" s="61"/>
      <c r="I59" s="111"/>
      <c r="J59" s="64"/>
      <c r="K59" s="61"/>
      <c r="L59" s="61"/>
      <c r="M59" s="61"/>
      <c r="N59" s="61"/>
      <c r="O59" s="61"/>
      <c r="P59" s="61"/>
      <c r="Q59" s="61"/>
      <c r="R59" s="61"/>
      <c r="S59" s="63"/>
      <c r="T59" s="3"/>
      <c r="U59" s="70"/>
      <c r="V59" s="120"/>
      <c r="W59" s="118"/>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31" t="s">
        <v>32</v>
      </c>
      <c r="B60" s="41">
        <f t="shared" si="33"/>
        <v>44380</v>
      </c>
      <c r="C60" s="36"/>
      <c r="D60" s="61"/>
      <c r="E60" s="61"/>
      <c r="F60" s="61"/>
      <c r="G60" s="61"/>
      <c r="H60" s="61"/>
      <c r="I60" s="111"/>
      <c r="J60" s="64"/>
      <c r="K60" s="61"/>
      <c r="L60" s="61"/>
      <c r="M60" s="61"/>
      <c r="N60" s="61"/>
      <c r="O60" s="61"/>
      <c r="P60" s="61"/>
      <c r="Q60" s="61"/>
      <c r="R60" s="61"/>
      <c r="S60" s="63"/>
      <c r="T60" s="3"/>
      <c r="U60" s="70"/>
      <c r="V60" s="120"/>
      <c r="W60" s="118"/>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40" t="s">
        <v>33</v>
      </c>
      <c r="B61" s="30"/>
      <c r="C61" s="39">
        <f>SUMIF($B54:$B60,"&lt;&gt;0",C54:C60)</f>
        <v>0</v>
      </c>
      <c r="D61" s="39">
        <f t="shared" ref="D61:F61" si="34">SUMIF($B54:$B60,"&lt;&gt;0",D54:D60)</f>
        <v>0</v>
      </c>
      <c r="E61" s="39">
        <f t="shared" si="34"/>
        <v>0</v>
      </c>
      <c r="F61" s="39">
        <f t="shared" si="34"/>
        <v>0</v>
      </c>
      <c r="G61" s="39"/>
      <c r="H61" s="39"/>
      <c r="I61" s="60">
        <f t="shared" ref="I61:R61" si="35">SUMIF($B54:$B60,"&lt;&gt;0",I54:I60)</f>
        <v>0</v>
      </c>
      <c r="J61" s="60">
        <f t="shared" si="35"/>
        <v>0</v>
      </c>
      <c r="K61" s="39">
        <f t="shared" si="35"/>
        <v>0</v>
      </c>
      <c r="L61" s="39">
        <f t="shared" si="35"/>
        <v>0</v>
      </c>
      <c r="M61" s="39">
        <f t="shared" si="35"/>
        <v>0</v>
      </c>
      <c r="N61" s="39">
        <f t="shared" si="35"/>
        <v>0</v>
      </c>
      <c r="O61" s="39">
        <f t="shared" si="35"/>
        <v>0</v>
      </c>
      <c r="P61" s="39">
        <f t="shared" si="35"/>
        <v>0</v>
      </c>
      <c r="Q61" s="39">
        <f t="shared" si="35"/>
        <v>0</v>
      </c>
      <c r="R61" s="39">
        <f t="shared" si="35"/>
        <v>0</v>
      </c>
      <c r="S61" s="39"/>
      <c r="T61" s="3"/>
      <c r="U61" s="71">
        <f>SUMIF($B54:$B60,"&lt;&gt;0",U54:U60)</f>
        <v>0</v>
      </c>
      <c r="V61" s="121">
        <f>SUMIF($B54:$B60,"&lt;&gt;0",V54:V60)</f>
        <v>0</v>
      </c>
      <c r="W61" s="121">
        <f>SUMIF($B54:$B60,"&lt;&gt;0",W54:W60)</f>
        <v>0</v>
      </c>
      <c r="Y61" s="15"/>
      <c r="Z61" s="3"/>
      <c r="AA61" s="3"/>
      <c r="AB61" s="3"/>
      <c r="AC61" s="3"/>
      <c r="AD61" s="3"/>
      <c r="AE61" s="3"/>
      <c r="AF61" s="3"/>
      <c r="AG61" s="3"/>
      <c r="AH61" s="16"/>
      <c r="AI61" s="3"/>
      <c r="AJ61" s="47"/>
      <c r="AK61" s="34" t="s">
        <v>33</v>
      </c>
      <c r="AL61" s="115">
        <f>SUM(AL54:AL60)</f>
        <v>0</v>
      </c>
      <c r="AM61" s="115">
        <f t="shared" ref="AM61:AO61" si="36">SUM(AM54:AM60)</f>
        <v>0</v>
      </c>
      <c r="AN61" s="115">
        <f t="shared" si="36"/>
        <v>0</v>
      </c>
      <c r="AO61" s="115">
        <f t="shared" si="36"/>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52:B52"/>
    <mergeCell ref="C52:H52"/>
    <mergeCell ref="I52:J52"/>
    <mergeCell ref="K52:S52"/>
    <mergeCell ref="U52:W52"/>
    <mergeCell ref="AA52:AD52"/>
    <mergeCell ref="AA44:AD44"/>
    <mergeCell ref="AA45:AD45"/>
    <mergeCell ref="AA46:AD46"/>
    <mergeCell ref="AA47:AD47"/>
    <mergeCell ref="AA48:AD48"/>
    <mergeCell ref="AA49:AD49"/>
    <mergeCell ref="Z59:AG60"/>
    <mergeCell ref="Z62:AE62"/>
    <mergeCell ref="AF62:AG62"/>
    <mergeCell ref="A63:S63"/>
    <mergeCell ref="A64:S64"/>
    <mergeCell ref="C67:N68"/>
    <mergeCell ref="O67:O68"/>
    <mergeCell ref="AL52:AO52"/>
    <mergeCell ref="G53:H53"/>
    <mergeCell ref="R53:S53"/>
    <mergeCell ref="AA53:AB53"/>
    <mergeCell ref="Z54:AG54"/>
    <mergeCell ref="Z57:AE57"/>
    <mergeCell ref="AF57:AG57"/>
  </mergeCells>
  <conditionalFormatting sqref="B18:B24 B30:B36 B6:B12 B42:B48">
    <cfRule type="cellIs" dxfId="231" priority="44" stopIfTrue="1" operator="equal">
      <formula>0</formula>
    </cfRule>
  </conditionalFormatting>
  <conditionalFormatting sqref="C13:F13 C25:F25 C37:F37 C49:F49 M25:R25 M37:R37 M49:R49 J13 M13:R13">
    <cfRule type="cellIs" dxfId="230" priority="43" stopIfTrue="1" operator="equal">
      <formula>0</formula>
    </cfRule>
  </conditionalFormatting>
  <conditionalFormatting sqref="J25">
    <cfRule type="cellIs" dxfId="229" priority="42" stopIfTrue="1" operator="equal">
      <formula>0</formula>
    </cfRule>
  </conditionalFormatting>
  <conditionalFormatting sqref="J37">
    <cfRule type="cellIs" dxfId="228" priority="41" stopIfTrue="1" operator="equal">
      <formula>0</formula>
    </cfRule>
  </conditionalFormatting>
  <conditionalFormatting sqref="J49">
    <cfRule type="cellIs" dxfId="227" priority="40" stopIfTrue="1" operator="equal">
      <formula>0</formula>
    </cfRule>
  </conditionalFormatting>
  <conditionalFormatting sqref="K25 K37 K49 K13">
    <cfRule type="cellIs" dxfId="226" priority="39" stopIfTrue="1" operator="equal">
      <formula>0</formula>
    </cfRule>
  </conditionalFormatting>
  <conditionalFormatting sqref="I13">
    <cfRule type="cellIs" dxfId="225" priority="38" stopIfTrue="1" operator="equal">
      <formula>0</formula>
    </cfRule>
  </conditionalFormatting>
  <conditionalFormatting sqref="I25">
    <cfRule type="cellIs" dxfId="224" priority="37" stopIfTrue="1" operator="equal">
      <formula>0</formula>
    </cfRule>
  </conditionalFormatting>
  <conditionalFormatting sqref="I49">
    <cfRule type="cellIs" dxfId="223" priority="36" stopIfTrue="1" operator="equal">
      <formula>0</formula>
    </cfRule>
  </conditionalFormatting>
  <conditionalFormatting sqref="U13:W13">
    <cfRule type="cellIs" dxfId="222" priority="35" stopIfTrue="1" operator="equal">
      <formula>0</formula>
    </cfRule>
  </conditionalFormatting>
  <conditionalFormatting sqref="U25:W25">
    <cfRule type="cellIs" dxfId="221" priority="34" stopIfTrue="1" operator="equal">
      <formula>0</formula>
    </cfRule>
  </conditionalFormatting>
  <conditionalFormatting sqref="U37:W37">
    <cfRule type="cellIs" dxfId="220" priority="33" stopIfTrue="1" operator="equal">
      <formula>0</formula>
    </cfRule>
  </conditionalFormatting>
  <conditionalFormatting sqref="U49:W49">
    <cfRule type="cellIs" dxfId="219" priority="32" stopIfTrue="1" operator="equal">
      <formula>0</formula>
    </cfRule>
  </conditionalFormatting>
  <conditionalFormatting sqref="I37">
    <cfRule type="cellIs" dxfId="218" priority="31" stopIfTrue="1" operator="equal">
      <formula>0</formula>
    </cfRule>
  </conditionalFormatting>
  <conditionalFormatting sqref="G25:H25">
    <cfRule type="cellIs" dxfId="217" priority="30" stopIfTrue="1" operator="equal">
      <formula>0</formula>
    </cfRule>
  </conditionalFormatting>
  <conditionalFormatting sqref="G13:H13">
    <cfRule type="cellIs" dxfId="216" priority="29" stopIfTrue="1" operator="equal">
      <formula>0</formula>
    </cfRule>
  </conditionalFormatting>
  <conditionalFormatting sqref="G37:H37">
    <cfRule type="cellIs" dxfId="215" priority="28" stopIfTrue="1" operator="equal">
      <formula>0</formula>
    </cfRule>
  </conditionalFormatting>
  <conditionalFormatting sqref="G49:H49">
    <cfRule type="cellIs" dxfId="214" priority="27" stopIfTrue="1" operator="equal">
      <formula>0</formula>
    </cfRule>
  </conditionalFormatting>
  <conditionalFormatting sqref="L13">
    <cfRule type="cellIs" dxfId="213" priority="26" stopIfTrue="1" operator="equal">
      <formula>0</formula>
    </cfRule>
  </conditionalFormatting>
  <conditionalFormatting sqref="L25">
    <cfRule type="cellIs" dxfId="212" priority="25" stopIfTrue="1" operator="equal">
      <formula>0</formula>
    </cfRule>
  </conditionalFormatting>
  <conditionalFormatting sqref="L37">
    <cfRule type="cellIs" dxfId="211" priority="24" stopIfTrue="1" operator="equal">
      <formula>0</formula>
    </cfRule>
  </conditionalFormatting>
  <conditionalFormatting sqref="L49">
    <cfRule type="cellIs" dxfId="210" priority="23" stopIfTrue="1" operator="equal">
      <formula>0</formula>
    </cfRule>
  </conditionalFormatting>
  <conditionalFormatting sqref="B54:B60">
    <cfRule type="cellIs" dxfId="209" priority="22" stopIfTrue="1" operator="equal">
      <formula>0</formula>
    </cfRule>
  </conditionalFormatting>
  <conditionalFormatting sqref="C61:F61 M61:R61">
    <cfRule type="cellIs" dxfId="208" priority="21" stopIfTrue="1" operator="equal">
      <formula>0</formula>
    </cfRule>
  </conditionalFormatting>
  <conditionalFormatting sqref="J61">
    <cfRule type="cellIs" dxfId="207" priority="20" stopIfTrue="1" operator="equal">
      <formula>0</formula>
    </cfRule>
  </conditionalFormatting>
  <conditionalFormatting sqref="K61">
    <cfRule type="cellIs" dxfId="206" priority="19" stopIfTrue="1" operator="equal">
      <formula>0</formula>
    </cfRule>
  </conditionalFormatting>
  <conditionalFormatting sqref="I61">
    <cfRule type="cellIs" dxfId="205" priority="18" stopIfTrue="1" operator="equal">
      <formula>0</formula>
    </cfRule>
  </conditionalFormatting>
  <conditionalFormatting sqref="U61:W61">
    <cfRule type="cellIs" dxfId="204" priority="17" stopIfTrue="1" operator="equal">
      <formula>0</formula>
    </cfRule>
  </conditionalFormatting>
  <conditionalFormatting sqref="G61:H61">
    <cfRule type="cellIs" dxfId="203" priority="16" stopIfTrue="1" operator="equal">
      <formula>0</formula>
    </cfRule>
  </conditionalFormatting>
  <conditionalFormatting sqref="L61">
    <cfRule type="cellIs" dxfId="202" priority="15" stopIfTrue="1" operator="equal">
      <formula>0</formula>
    </cfRule>
  </conditionalFormatting>
  <conditionalFormatting sqref="AC15">
    <cfRule type="cellIs" dxfId="201" priority="14" stopIfTrue="1" operator="lessThan">
      <formula>0</formula>
    </cfRule>
  </conditionalFormatting>
  <conditionalFormatting sqref="AF22:AG26 AF29:AG29 AG27 AG30 AF31:AG40 AF43:AG46 AF48:AG49">
    <cfRule type="cellIs" dxfId="200" priority="13" stopIfTrue="1" operator="equal">
      <formula>0</formula>
    </cfRule>
  </conditionalFormatting>
  <conditionalFormatting sqref="AF30">
    <cfRule type="cellIs" dxfId="199" priority="10" stopIfTrue="1" operator="equal">
      <formula>0</formula>
    </cfRule>
  </conditionalFormatting>
  <conditionalFormatting sqref="AF51:AG51 AF40:AG40">
    <cfRule type="cellIs" dxfId="198" priority="9" stopIfTrue="1" operator="equal">
      <formula>0</formula>
    </cfRule>
  </conditionalFormatting>
  <conditionalFormatting sqref="AF53:AG53">
    <cfRule type="cellIs" dxfId="197" priority="7" stopIfTrue="1" operator="equal">
      <formula>0</formula>
    </cfRule>
  </conditionalFormatting>
  <conditionalFormatting sqref="AF27">
    <cfRule type="cellIs" dxfId="196" priority="12" stopIfTrue="1" operator="equal">
      <formula>0</formula>
    </cfRule>
  </conditionalFormatting>
  <conditionalFormatting sqref="AF52:AG52">
    <cfRule type="cellIs" dxfId="195" priority="6" stopIfTrue="1" operator="equal">
      <formula>0</formula>
    </cfRule>
  </conditionalFormatting>
  <conditionalFormatting sqref="AF44:AG44">
    <cfRule type="cellIs" dxfId="194" priority="11" stopIfTrue="1" operator="equal">
      <formula>0</formula>
    </cfRule>
  </conditionalFormatting>
  <conditionalFormatting sqref="AF43:AG43">
    <cfRule type="cellIs" dxfId="193" priority="8" stopIfTrue="1" operator="equal">
      <formula>0</formula>
    </cfRule>
  </conditionalFormatting>
  <conditionalFormatting sqref="AF47:AG47">
    <cfRule type="cellIs" dxfId="192" priority="5" stopIfTrue="1" operator="equal">
      <formula>0</formula>
    </cfRule>
  </conditionalFormatting>
  <conditionalFormatting sqref="AF41:AG41">
    <cfRule type="cellIs" dxfId="191" priority="4" stopIfTrue="1" operator="equal">
      <formula>0</formula>
    </cfRule>
  </conditionalFormatting>
  <conditionalFormatting sqref="AF41:AG41">
    <cfRule type="cellIs" dxfId="190" priority="3" stopIfTrue="1" operator="equal">
      <formula>0</formula>
    </cfRule>
  </conditionalFormatting>
  <conditionalFormatting sqref="AF42:AG42">
    <cfRule type="cellIs" dxfId="189" priority="2" stopIfTrue="1" operator="equal">
      <formula>0</formula>
    </cfRule>
  </conditionalFormatting>
  <conditionalFormatting sqref="AF42:AG42">
    <cfRule type="cellIs" dxfId="188" priority="1" stopIfTrue="1" operator="equal">
      <formula>0</formula>
    </cfRule>
  </conditionalFormatting>
  <dataValidations count="5">
    <dataValidation type="date" allowBlank="1" showInputMessage="1" sqref="AF8" xr:uid="{C287EB4F-9CF7-4F22-9299-3A4749EB29A4}">
      <formula1>1</formula1>
      <formula2>73050</formula2>
    </dataValidation>
    <dataValidation type="decimal" allowBlank="1" showInputMessage="1" showErrorMessage="1" errorTitle="Invalid Data Type" error="Please enter a number between 0 and 24." sqref="C18:C24 C42:C48 C30:C36 C6:C12 C54:C60" xr:uid="{7E278296-1C2C-46D2-AC5D-C5D259D3EBCC}">
      <formula1>0</formula1>
      <formula2>24</formula2>
    </dataValidation>
    <dataValidation type="decimal" allowBlank="1" showInputMessage="1" showErrorMessage="1" sqref="AE6" xr:uid="{2333990B-6C4A-4D86-A3C8-2020CE843C4D}">
      <formula1>0</formula1>
      <formula2>2</formula2>
    </dataValidation>
    <dataValidation type="decimal" allowBlank="1" showInputMessage="1" showErrorMessage="1" sqref="AH11 AC11 AF28 AC16 AF50" xr:uid="{76C172C9-BF13-4581-B1D0-97C09EBC308B}">
      <formula1>0</formula1>
      <formula2>300</formula2>
    </dataValidation>
    <dataValidation allowBlank="1" showInputMessage="1" sqref="AC8" xr:uid="{D9B4AB10-0C0B-42FE-A8C8-387195876F9E}"/>
  </dataValidations>
  <hyperlinks>
    <hyperlink ref="F65" r:id="rId1" display="http://web.uncg.edu/hrs/PolicyManuals/StaffManual/Section5/" xr:uid="{ED06E363-235C-4AEF-B3FF-F3E21CB32126}"/>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78FE645-27C3-47ED-9277-15BD2FFE86B4}">
          <x14:formula1>
            <xm:f>Validation!$F$18:$F$21</xm:f>
          </x14:formula1>
          <xm:sqref>H6:H12 H18:H24 H30:H36 H42:H48 H54:H60</xm:sqref>
        </x14:dataValidation>
        <x14:dataValidation type="list" allowBlank="1" showInputMessage="1" showErrorMessage="1" xr:uid="{0BCC4125-E7A2-46A0-BFFC-201D14A472D7}">
          <x14:formula1>
            <xm:f>Validation!$B$18:$B$27</xm:f>
          </x14:formula1>
          <xm:sqref>S6:S12 S54:S60 S42:S48 S30:S36 S18:S24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793C-739F-4303-B6CE-F87A34F07EBF}">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44381</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44382</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44383</v>
      </c>
      <c r="C8" s="36"/>
      <c r="D8" s="61"/>
      <c r="E8" s="61"/>
      <c r="F8" s="61"/>
      <c r="G8" s="61"/>
      <c r="H8" s="61"/>
      <c r="I8" s="70"/>
      <c r="J8" s="64"/>
      <c r="K8" s="61"/>
      <c r="L8" s="62"/>
      <c r="M8" s="62"/>
      <c r="N8" s="61"/>
      <c r="O8" s="61"/>
      <c r="P8" s="61"/>
      <c r="Q8" s="61"/>
      <c r="R8" s="61"/>
      <c r="S8" s="63"/>
      <c r="T8" s="6"/>
      <c r="U8" s="70"/>
      <c r="V8" s="120"/>
      <c r="W8" s="118"/>
      <c r="Z8" s="329" t="s">
        <v>258</v>
      </c>
      <c r="AA8" s="330"/>
      <c r="AB8" s="3"/>
      <c r="AC8" s="331">
        <f>VLOOKUP(Z8,Validation!B4:F15,2,FALSE)</f>
        <v>44381</v>
      </c>
      <c r="AD8" s="332"/>
      <c r="AE8" s="3"/>
      <c r="AF8" s="331">
        <f>VLOOKUP(Z8,Validation!B4:F15,4,FALSE)</f>
        <v>44408</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44384</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44385</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44386</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July!AC15</f>
        <v>0</v>
      </c>
      <c r="AD11" s="104"/>
      <c r="AE11" s="325" t="s">
        <v>155</v>
      </c>
      <c r="AF11" s="326"/>
      <c r="AG11" s="100">
        <f>July!AG15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44387</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July!AC18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44388</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44389</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44390</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44391</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44392</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44393</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44394</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44395</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44396</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44397</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44398</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44399</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44400</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44401</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44402</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44403</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44404</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44405</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44406</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44407</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44408</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187" priority="44" stopIfTrue="1" operator="equal">
      <formula>0</formula>
    </cfRule>
  </conditionalFormatting>
  <conditionalFormatting sqref="C13:F13 C25:F25 C37:F37 C49:F49 M25:R25 M37:R37 M49:R49 J13 M13:R13">
    <cfRule type="cellIs" dxfId="186" priority="43" stopIfTrue="1" operator="equal">
      <formula>0</formula>
    </cfRule>
  </conditionalFormatting>
  <conditionalFormatting sqref="J25">
    <cfRule type="cellIs" dxfId="185" priority="42" stopIfTrue="1" operator="equal">
      <formula>0</formula>
    </cfRule>
  </conditionalFormatting>
  <conditionalFormatting sqref="J37">
    <cfRule type="cellIs" dxfId="184" priority="41" stopIfTrue="1" operator="equal">
      <formula>0</formula>
    </cfRule>
  </conditionalFormatting>
  <conditionalFormatting sqref="J49">
    <cfRule type="cellIs" dxfId="183" priority="40" stopIfTrue="1" operator="equal">
      <formula>0</formula>
    </cfRule>
  </conditionalFormatting>
  <conditionalFormatting sqref="K25 K37 K49 K13">
    <cfRule type="cellIs" dxfId="182" priority="39" stopIfTrue="1" operator="equal">
      <formula>0</formula>
    </cfRule>
  </conditionalFormatting>
  <conditionalFormatting sqref="I13">
    <cfRule type="cellIs" dxfId="181" priority="38" stopIfTrue="1" operator="equal">
      <formula>0</formula>
    </cfRule>
  </conditionalFormatting>
  <conditionalFormatting sqref="I25">
    <cfRule type="cellIs" dxfId="180" priority="37" stopIfTrue="1" operator="equal">
      <formula>0</formula>
    </cfRule>
  </conditionalFormatting>
  <conditionalFormatting sqref="I49">
    <cfRule type="cellIs" dxfId="179" priority="36" stopIfTrue="1" operator="equal">
      <formula>0</formula>
    </cfRule>
  </conditionalFormatting>
  <conditionalFormatting sqref="U13:W13">
    <cfRule type="cellIs" dxfId="178" priority="35" stopIfTrue="1" operator="equal">
      <formula>0</formula>
    </cfRule>
  </conditionalFormatting>
  <conditionalFormatting sqref="U25:W25">
    <cfRule type="cellIs" dxfId="177" priority="34" stopIfTrue="1" operator="equal">
      <formula>0</formula>
    </cfRule>
  </conditionalFormatting>
  <conditionalFormatting sqref="U37:W37">
    <cfRule type="cellIs" dxfId="176" priority="33" stopIfTrue="1" operator="equal">
      <formula>0</formula>
    </cfRule>
  </conditionalFormatting>
  <conditionalFormatting sqref="U49:W49">
    <cfRule type="cellIs" dxfId="175" priority="32" stopIfTrue="1" operator="equal">
      <formula>0</formula>
    </cfRule>
  </conditionalFormatting>
  <conditionalFormatting sqref="I37">
    <cfRule type="cellIs" dxfId="174" priority="31" stopIfTrue="1" operator="equal">
      <formula>0</formula>
    </cfRule>
  </conditionalFormatting>
  <conditionalFormatting sqref="G25:H25">
    <cfRule type="cellIs" dxfId="173" priority="30" stopIfTrue="1" operator="equal">
      <formula>0</formula>
    </cfRule>
  </conditionalFormatting>
  <conditionalFormatting sqref="G13:H13">
    <cfRule type="cellIs" dxfId="172" priority="29" stopIfTrue="1" operator="equal">
      <formula>0</formula>
    </cfRule>
  </conditionalFormatting>
  <conditionalFormatting sqref="G37:H37">
    <cfRule type="cellIs" dxfId="171" priority="28" stopIfTrue="1" operator="equal">
      <formula>0</formula>
    </cfRule>
  </conditionalFormatting>
  <conditionalFormatting sqref="G49:H49">
    <cfRule type="cellIs" dxfId="170" priority="27" stopIfTrue="1" operator="equal">
      <formula>0</formula>
    </cfRule>
  </conditionalFormatting>
  <conditionalFormatting sqref="L13">
    <cfRule type="cellIs" dxfId="169" priority="26" stopIfTrue="1" operator="equal">
      <formula>0</formula>
    </cfRule>
  </conditionalFormatting>
  <conditionalFormatting sqref="L25">
    <cfRule type="cellIs" dxfId="168" priority="25" stopIfTrue="1" operator="equal">
      <formula>0</formula>
    </cfRule>
  </conditionalFormatting>
  <conditionalFormatting sqref="L37">
    <cfRule type="cellIs" dxfId="167" priority="24" stopIfTrue="1" operator="equal">
      <formula>0</formula>
    </cfRule>
  </conditionalFormatting>
  <conditionalFormatting sqref="L49">
    <cfRule type="cellIs" dxfId="166" priority="23" stopIfTrue="1" operator="equal">
      <formula>0</formula>
    </cfRule>
  </conditionalFormatting>
  <conditionalFormatting sqref="AC15">
    <cfRule type="cellIs" dxfId="165" priority="14" stopIfTrue="1" operator="lessThan">
      <formula>0</formula>
    </cfRule>
  </conditionalFormatting>
  <conditionalFormatting sqref="AF22:AG26 AF29:AG29 AG27 AG30 AF31:AG40 AF43:AG46 AF48:AG49">
    <cfRule type="cellIs" dxfId="164" priority="13" stopIfTrue="1" operator="equal">
      <formula>0</formula>
    </cfRule>
  </conditionalFormatting>
  <conditionalFormatting sqref="AF30">
    <cfRule type="cellIs" dxfId="163" priority="10" stopIfTrue="1" operator="equal">
      <formula>0</formula>
    </cfRule>
  </conditionalFormatting>
  <conditionalFormatting sqref="AF51:AG51 AF40:AG40">
    <cfRule type="cellIs" dxfId="162" priority="9" stopIfTrue="1" operator="equal">
      <formula>0</formula>
    </cfRule>
  </conditionalFormatting>
  <conditionalFormatting sqref="AF53:AG53">
    <cfRule type="cellIs" dxfId="161" priority="7" stopIfTrue="1" operator="equal">
      <formula>0</formula>
    </cfRule>
  </conditionalFormatting>
  <conditionalFormatting sqref="AF27">
    <cfRule type="cellIs" dxfId="160" priority="12" stopIfTrue="1" operator="equal">
      <formula>0</formula>
    </cfRule>
  </conditionalFormatting>
  <conditionalFormatting sqref="AF52:AG52">
    <cfRule type="cellIs" dxfId="159" priority="6" stopIfTrue="1" operator="equal">
      <formula>0</formula>
    </cfRule>
  </conditionalFormatting>
  <conditionalFormatting sqref="AF44:AG44">
    <cfRule type="cellIs" dxfId="158" priority="11" stopIfTrue="1" operator="equal">
      <formula>0</formula>
    </cfRule>
  </conditionalFormatting>
  <conditionalFormatting sqref="AF43:AG43">
    <cfRule type="cellIs" dxfId="157" priority="8" stopIfTrue="1" operator="equal">
      <formula>0</formula>
    </cfRule>
  </conditionalFormatting>
  <conditionalFormatting sqref="AF47:AG47">
    <cfRule type="cellIs" dxfId="156" priority="5" stopIfTrue="1" operator="equal">
      <formula>0</formula>
    </cfRule>
  </conditionalFormatting>
  <conditionalFormatting sqref="AF41:AG41">
    <cfRule type="cellIs" dxfId="155" priority="4" stopIfTrue="1" operator="equal">
      <formula>0</formula>
    </cfRule>
  </conditionalFormatting>
  <conditionalFormatting sqref="AF41:AG41">
    <cfRule type="cellIs" dxfId="154" priority="3" stopIfTrue="1" operator="equal">
      <formula>0</formula>
    </cfRule>
  </conditionalFormatting>
  <conditionalFormatting sqref="AF42:AG42">
    <cfRule type="cellIs" dxfId="153" priority="2" stopIfTrue="1" operator="equal">
      <formula>0</formula>
    </cfRule>
  </conditionalFormatting>
  <conditionalFormatting sqref="AF42:AG42">
    <cfRule type="cellIs" dxfId="152" priority="1" stopIfTrue="1" operator="equal">
      <formula>0</formula>
    </cfRule>
  </conditionalFormatting>
  <dataValidations count="5">
    <dataValidation allowBlank="1" showInputMessage="1" sqref="AC8" xr:uid="{96703813-6F19-4D22-90C9-2B03419126AF}"/>
    <dataValidation type="decimal" allowBlank="1" showInputMessage="1" showErrorMessage="1" sqref="AH11 AC11 AF28 AC16 AF50" xr:uid="{18F53B0B-0F2A-49D8-B2E4-AED3D9119D18}">
      <formula1>0</formula1>
      <formula2>300</formula2>
    </dataValidation>
    <dataValidation type="decimal" allowBlank="1" showInputMessage="1" showErrorMessage="1" sqref="AE6" xr:uid="{B6192BEA-6BFC-4E77-9791-5AD2F81AD570}">
      <formula1>0</formula1>
      <formula2>2</formula2>
    </dataValidation>
    <dataValidation type="decimal" allowBlank="1" showInputMessage="1" showErrorMessage="1" errorTitle="Invalid Data Type" error="Please enter a number between 0 and 24." sqref="C18:C24 C42:C48 C30:C36 C6:C12 C54:C60" xr:uid="{B209DE32-11CF-4DAC-881C-7B9F66F5254E}">
      <formula1>0</formula1>
      <formula2>24</formula2>
    </dataValidation>
    <dataValidation type="date" allowBlank="1" showInputMessage="1" sqref="AF8" xr:uid="{C4D6CB26-4B65-40AC-ABC1-BE2E0F579B8F}">
      <formula1>1</formula1>
      <formula2>73050</formula2>
    </dataValidation>
  </dataValidations>
  <hyperlinks>
    <hyperlink ref="F65" r:id="rId1" display="http://web.uncg.edu/hrs/PolicyManuals/StaffManual/Section5/" xr:uid="{E8E7EE1D-50B9-4541-B3BA-CFB4AB9D8B04}"/>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FE617C4-ECB8-49FE-BE2D-81B9E678CF22}">
          <x14:formula1>
            <xm:f>Validation!$B$18:$B$27</xm:f>
          </x14:formula1>
          <xm:sqref>S6:S12 S54:S60 S42:S48 S30:S36 S18:S24</xm:sqref>
        </x14:dataValidation>
        <x14:dataValidation type="list" allowBlank="1" showInputMessage="1" showErrorMessage="1" xr:uid="{D05E163D-B538-4947-8422-80633C66B51B}">
          <x14:formula1>
            <xm:f>Validation!$F$18:$F$21</xm:f>
          </x14:formula1>
          <xm:sqref>H6:H12 H18:H24 H30:H36 H42:H48 H54:H60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03EE-6AB6-447E-82C9-F1FE8E888589}">
  <sheetPr>
    <tabColor theme="3" tint="0.79998168889431442"/>
    <pageSetUpPr fitToPage="1"/>
  </sheetPr>
  <dimension ref="A2:AS71"/>
  <sheetViews>
    <sheetView showGridLines="0" topLeftCell="G25"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44409</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44410</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44411</v>
      </c>
      <c r="C8" s="36"/>
      <c r="D8" s="61"/>
      <c r="E8" s="61"/>
      <c r="F8" s="61"/>
      <c r="G8" s="61"/>
      <c r="H8" s="61"/>
      <c r="I8" s="70"/>
      <c r="J8" s="64"/>
      <c r="K8" s="61"/>
      <c r="L8" s="62"/>
      <c r="M8" s="62"/>
      <c r="N8" s="61"/>
      <c r="O8" s="61"/>
      <c r="P8" s="61"/>
      <c r="Q8" s="61"/>
      <c r="R8" s="61"/>
      <c r="S8" s="63"/>
      <c r="T8" s="6"/>
      <c r="U8" s="70"/>
      <c r="V8" s="120"/>
      <c r="W8" s="118"/>
      <c r="Z8" s="329" t="s">
        <v>259</v>
      </c>
      <c r="AA8" s="330"/>
      <c r="AB8" s="3"/>
      <c r="AC8" s="331">
        <f>VLOOKUP(Z8,Validation!B4:F15,2,FALSE)</f>
        <v>44409</v>
      </c>
      <c r="AD8" s="332"/>
      <c r="AE8" s="3"/>
      <c r="AF8" s="331">
        <f>VLOOKUP(Z8,Validation!B4:F15,4,FALSE)</f>
        <v>44436</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44412</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44413</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44414</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August!AC15</f>
        <v>0</v>
      </c>
      <c r="AD11" s="104"/>
      <c r="AE11" s="325" t="s">
        <v>155</v>
      </c>
      <c r="AF11" s="326"/>
      <c r="AG11" s="100">
        <f>August!AG15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44415</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August!AC18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44416</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44417</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44418</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44419</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44420</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44421</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44422</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44423</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44424</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44425</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44426</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44427</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44428</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44429</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44430</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44431</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44432</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44433</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44434</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44435</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44436</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151" priority="44" stopIfTrue="1" operator="equal">
      <formula>0</formula>
    </cfRule>
  </conditionalFormatting>
  <conditionalFormatting sqref="C13:F13 C25:F25 C37:F37 C49:F49 M25:R25 M37:R37 M49:R49 J13 M13:R13">
    <cfRule type="cellIs" dxfId="150" priority="43" stopIfTrue="1" operator="equal">
      <formula>0</formula>
    </cfRule>
  </conditionalFormatting>
  <conditionalFormatting sqref="J25">
    <cfRule type="cellIs" dxfId="149" priority="42" stopIfTrue="1" operator="equal">
      <formula>0</formula>
    </cfRule>
  </conditionalFormatting>
  <conditionalFormatting sqref="J37">
    <cfRule type="cellIs" dxfId="148" priority="41" stopIfTrue="1" operator="equal">
      <formula>0</formula>
    </cfRule>
  </conditionalFormatting>
  <conditionalFormatting sqref="J49">
    <cfRule type="cellIs" dxfId="147" priority="40" stopIfTrue="1" operator="equal">
      <formula>0</formula>
    </cfRule>
  </conditionalFormatting>
  <conditionalFormatting sqref="K25 K37 K49 K13">
    <cfRule type="cellIs" dxfId="146" priority="39" stopIfTrue="1" operator="equal">
      <formula>0</formula>
    </cfRule>
  </conditionalFormatting>
  <conditionalFormatting sqref="I13">
    <cfRule type="cellIs" dxfId="145" priority="38" stopIfTrue="1" operator="equal">
      <formula>0</formula>
    </cfRule>
  </conditionalFormatting>
  <conditionalFormatting sqref="I25">
    <cfRule type="cellIs" dxfId="144" priority="37" stopIfTrue="1" operator="equal">
      <formula>0</formula>
    </cfRule>
  </conditionalFormatting>
  <conditionalFormatting sqref="I49">
    <cfRule type="cellIs" dxfId="143" priority="36" stopIfTrue="1" operator="equal">
      <formula>0</formula>
    </cfRule>
  </conditionalFormatting>
  <conditionalFormatting sqref="U13:W13">
    <cfRule type="cellIs" dxfId="142" priority="35" stopIfTrue="1" operator="equal">
      <formula>0</formula>
    </cfRule>
  </conditionalFormatting>
  <conditionalFormatting sqref="U25:W25">
    <cfRule type="cellIs" dxfId="141" priority="34" stopIfTrue="1" operator="equal">
      <formula>0</formula>
    </cfRule>
  </conditionalFormatting>
  <conditionalFormatting sqref="U37:W37">
    <cfRule type="cellIs" dxfId="140" priority="33" stopIfTrue="1" operator="equal">
      <formula>0</formula>
    </cfRule>
  </conditionalFormatting>
  <conditionalFormatting sqref="U49:W49">
    <cfRule type="cellIs" dxfId="139" priority="32" stopIfTrue="1" operator="equal">
      <formula>0</formula>
    </cfRule>
  </conditionalFormatting>
  <conditionalFormatting sqref="I37">
    <cfRule type="cellIs" dxfId="138" priority="31" stopIfTrue="1" operator="equal">
      <formula>0</formula>
    </cfRule>
  </conditionalFormatting>
  <conditionalFormatting sqref="G25:H25">
    <cfRule type="cellIs" dxfId="137" priority="30" stopIfTrue="1" operator="equal">
      <formula>0</formula>
    </cfRule>
  </conditionalFormatting>
  <conditionalFormatting sqref="G13:H13">
    <cfRule type="cellIs" dxfId="136" priority="29" stopIfTrue="1" operator="equal">
      <formula>0</formula>
    </cfRule>
  </conditionalFormatting>
  <conditionalFormatting sqref="G37:H37">
    <cfRule type="cellIs" dxfId="135" priority="28" stopIfTrue="1" operator="equal">
      <formula>0</formula>
    </cfRule>
  </conditionalFormatting>
  <conditionalFormatting sqref="G49:H49">
    <cfRule type="cellIs" dxfId="134" priority="27" stopIfTrue="1" operator="equal">
      <formula>0</formula>
    </cfRule>
  </conditionalFormatting>
  <conditionalFormatting sqref="L13">
    <cfRule type="cellIs" dxfId="133" priority="26" stopIfTrue="1" operator="equal">
      <formula>0</formula>
    </cfRule>
  </conditionalFormatting>
  <conditionalFormatting sqref="L25">
    <cfRule type="cellIs" dxfId="132" priority="25" stopIfTrue="1" operator="equal">
      <formula>0</formula>
    </cfRule>
  </conditionalFormatting>
  <conditionalFormatting sqref="L37">
    <cfRule type="cellIs" dxfId="131" priority="24" stopIfTrue="1" operator="equal">
      <formula>0</formula>
    </cfRule>
  </conditionalFormatting>
  <conditionalFormatting sqref="L49">
    <cfRule type="cellIs" dxfId="130" priority="23" stopIfTrue="1" operator="equal">
      <formula>0</formula>
    </cfRule>
  </conditionalFormatting>
  <conditionalFormatting sqref="AC15">
    <cfRule type="cellIs" dxfId="129" priority="14" stopIfTrue="1" operator="lessThan">
      <formula>0</formula>
    </cfRule>
  </conditionalFormatting>
  <conditionalFormatting sqref="AF22:AG26 AF29:AG29 AG27 AG30 AF31:AG40 AF43:AG46 AF48:AG49">
    <cfRule type="cellIs" dxfId="128" priority="13" stopIfTrue="1" operator="equal">
      <formula>0</formula>
    </cfRule>
  </conditionalFormatting>
  <conditionalFormatting sqref="AF30">
    <cfRule type="cellIs" dxfId="127" priority="10" stopIfTrue="1" operator="equal">
      <formula>0</formula>
    </cfRule>
  </conditionalFormatting>
  <conditionalFormatting sqref="AF51:AG51 AF40:AG40">
    <cfRule type="cellIs" dxfId="126" priority="9" stopIfTrue="1" operator="equal">
      <formula>0</formula>
    </cfRule>
  </conditionalFormatting>
  <conditionalFormatting sqref="AF53:AG53">
    <cfRule type="cellIs" dxfId="125" priority="7" stopIfTrue="1" operator="equal">
      <formula>0</formula>
    </cfRule>
  </conditionalFormatting>
  <conditionalFormatting sqref="AF27">
    <cfRule type="cellIs" dxfId="124" priority="12" stopIfTrue="1" operator="equal">
      <formula>0</formula>
    </cfRule>
  </conditionalFormatting>
  <conditionalFormatting sqref="AF52:AG52">
    <cfRule type="cellIs" dxfId="123" priority="6" stopIfTrue="1" operator="equal">
      <formula>0</formula>
    </cfRule>
  </conditionalFormatting>
  <conditionalFormatting sqref="AF44:AG44">
    <cfRule type="cellIs" dxfId="122" priority="11" stopIfTrue="1" operator="equal">
      <formula>0</formula>
    </cfRule>
  </conditionalFormatting>
  <conditionalFormatting sqref="AF43:AG43">
    <cfRule type="cellIs" dxfId="121" priority="8" stopIfTrue="1" operator="equal">
      <formula>0</formula>
    </cfRule>
  </conditionalFormatting>
  <conditionalFormatting sqref="AF47:AG47">
    <cfRule type="cellIs" dxfId="120" priority="5" stopIfTrue="1" operator="equal">
      <formula>0</formula>
    </cfRule>
  </conditionalFormatting>
  <conditionalFormatting sqref="AF41:AG41">
    <cfRule type="cellIs" dxfId="119" priority="4" stopIfTrue="1" operator="equal">
      <formula>0</formula>
    </cfRule>
  </conditionalFormatting>
  <conditionalFormatting sqref="AF41:AG41">
    <cfRule type="cellIs" dxfId="118" priority="3" stopIfTrue="1" operator="equal">
      <formula>0</formula>
    </cfRule>
  </conditionalFormatting>
  <conditionalFormatting sqref="AF42:AG42">
    <cfRule type="cellIs" dxfId="117" priority="2" stopIfTrue="1" operator="equal">
      <formula>0</formula>
    </cfRule>
  </conditionalFormatting>
  <conditionalFormatting sqref="AF42:AG42">
    <cfRule type="cellIs" dxfId="116" priority="1" stopIfTrue="1" operator="equal">
      <formula>0</formula>
    </cfRule>
  </conditionalFormatting>
  <dataValidations count="5">
    <dataValidation type="date" allowBlank="1" showInputMessage="1" sqref="AF8" xr:uid="{EB04A186-04B3-4649-860C-C5AF9A92E4EA}">
      <formula1>1</formula1>
      <formula2>73050</formula2>
    </dataValidation>
    <dataValidation type="decimal" allowBlank="1" showInputMessage="1" showErrorMessage="1" errorTitle="Invalid Data Type" error="Please enter a number between 0 and 24." sqref="C18:C24 C42:C48 C30:C36 C6:C12 C54:C60" xr:uid="{D021B875-9994-4D76-B051-A0900F054A4B}">
      <formula1>0</formula1>
      <formula2>24</formula2>
    </dataValidation>
    <dataValidation type="decimal" allowBlank="1" showInputMessage="1" showErrorMessage="1" sqref="AE6" xr:uid="{702FA2A7-4405-46E4-A16D-AEA6E026C001}">
      <formula1>0</formula1>
      <formula2>2</formula2>
    </dataValidation>
    <dataValidation type="decimal" allowBlank="1" showInputMessage="1" showErrorMessage="1" sqref="AH11 AC11 AF28 AC16 AF50" xr:uid="{84C7CDE4-2C73-47EC-A526-C8FB0E9B5833}">
      <formula1>0</formula1>
      <formula2>300</formula2>
    </dataValidation>
    <dataValidation allowBlank="1" showInputMessage="1" sqref="AC8" xr:uid="{E8922E89-C904-4EF2-BF79-EAE003BBAE28}"/>
  </dataValidations>
  <hyperlinks>
    <hyperlink ref="F65" r:id="rId1" display="http://web.uncg.edu/hrs/PolicyManuals/StaffManual/Section5/" xr:uid="{A1E999B9-3A7D-42F6-8BB4-4217EF18F1D1}"/>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05806B4-946F-4098-9FBF-8EE1913B04F3}">
          <x14:formula1>
            <xm:f>Validation!$F$18:$F$21</xm:f>
          </x14:formula1>
          <xm:sqref>H6:H12 H18:H24 H30:H36 H42:H48 H54:H60</xm:sqref>
        </x14:dataValidation>
        <x14:dataValidation type="list" allowBlank="1" showInputMessage="1" showErrorMessage="1" xr:uid="{E0F32D8C-0B24-4C10-A097-BE6A1C99ACBF}">
          <x14:formula1>
            <xm:f>Validation!$B$18:$B$27</xm:f>
          </x14:formula1>
          <xm:sqref>S6:S12 S54:S60 S42:S48 S30:S36 S18:S24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24C0-FB1D-4456-8BA8-3D52775362CD}">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44437</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44438</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44439</v>
      </c>
      <c r="C8" s="36"/>
      <c r="D8" s="61"/>
      <c r="E8" s="61"/>
      <c r="F8" s="61"/>
      <c r="G8" s="61"/>
      <c r="H8" s="61"/>
      <c r="I8" s="70"/>
      <c r="J8" s="64"/>
      <c r="K8" s="61"/>
      <c r="L8" s="62"/>
      <c r="M8" s="62"/>
      <c r="N8" s="61"/>
      <c r="O8" s="61"/>
      <c r="P8" s="61"/>
      <c r="Q8" s="61"/>
      <c r="R8" s="61"/>
      <c r="S8" s="63"/>
      <c r="T8" s="6"/>
      <c r="U8" s="70"/>
      <c r="V8" s="120"/>
      <c r="W8" s="118"/>
      <c r="Z8" s="329" t="s">
        <v>260</v>
      </c>
      <c r="AA8" s="330"/>
      <c r="AB8" s="3"/>
      <c r="AC8" s="331">
        <f>VLOOKUP(Z8,Validation!B4:F15,2,FALSE)</f>
        <v>44437</v>
      </c>
      <c r="AD8" s="332"/>
      <c r="AE8" s="3"/>
      <c r="AF8" s="331">
        <f>VLOOKUP(Z8,Validation!B4:F15,4,FALSE)</f>
        <v>44471</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44440</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44441</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44442</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September!AC15</f>
        <v>0</v>
      </c>
      <c r="AD11" s="104"/>
      <c r="AE11" s="325" t="s">
        <v>155</v>
      </c>
      <c r="AF11" s="326"/>
      <c r="AG11" s="100">
        <f>September!AG15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44443</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September!AC18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44444</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44445</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44446</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44447</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44448</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44449</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44450</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44451</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44452</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44453</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44454</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44455</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44456</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44457</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44458</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44459</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44460</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44461</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44462</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44463</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44464</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6.5" thickTop="1" thickBot="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Top="1" thickBot="1">
      <c r="A52" s="298" t="s">
        <v>35</v>
      </c>
      <c r="B52" s="298"/>
      <c r="C52" s="299" t="s">
        <v>178</v>
      </c>
      <c r="D52" s="300"/>
      <c r="E52" s="300"/>
      <c r="F52" s="300"/>
      <c r="G52" s="300"/>
      <c r="H52" s="301"/>
      <c r="I52" s="302" t="s">
        <v>177</v>
      </c>
      <c r="J52" s="303"/>
      <c r="K52" s="304" t="s">
        <v>97</v>
      </c>
      <c r="L52" s="305"/>
      <c r="M52" s="305"/>
      <c r="N52" s="305"/>
      <c r="O52" s="305"/>
      <c r="P52" s="305"/>
      <c r="Q52" s="305"/>
      <c r="R52" s="305"/>
      <c r="S52" s="306"/>
      <c r="T52" s="3"/>
      <c r="U52" s="307" t="s">
        <v>108</v>
      </c>
      <c r="V52" s="308"/>
      <c r="W52" s="3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2" t="s">
        <v>24</v>
      </c>
      <c r="B53" s="33" t="s">
        <v>25</v>
      </c>
      <c r="C53" s="32" t="s">
        <v>234</v>
      </c>
      <c r="D53" s="32" t="s">
        <v>83</v>
      </c>
      <c r="E53" s="32" t="s">
        <v>84</v>
      </c>
      <c r="F53" s="32" t="s">
        <v>85</v>
      </c>
      <c r="G53" s="285" t="s">
        <v>89</v>
      </c>
      <c r="H53" s="288"/>
      <c r="I53" s="113" t="s">
        <v>96</v>
      </c>
      <c r="J53" s="112" t="s">
        <v>79</v>
      </c>
      <c r="K53" s="32" t="s">
        <v>176</v>
      </c>
      <c r="L53" s="221" t="s">
        <v>244</v>
      </c>
      <c r="M53" s="221" t="s">
        <v>5</v>
      </c>
      <c r="N53" s="32" t="s">
        <v>7</v>
      </c>
      <c r="O53" s="32" t="s">
        <v>13</v>
      </c>
      <c r="P53" s="32" t="s">
        <v>11</v>
      </c>
      <c r="Q53" s="32" t="s">
        <v>45</v>
      </c>
      <c r="R53" s="285" t="s">
        <v>89</v>
      </c>
      <c r="S53" s="287"/>
      <c r="T53" s="1"/>
      <c r="U53" s="69" t="s">
        <v>80</v>
      </c>
      <c r="V53" s="119" t="s">
        <v>103</v>
      </c>
      <c r="W53" s="223" t="s">
        <v>107</v>
      </c>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31" t="s">
        <v>26</v>
      </c>
      <c r="B54" s="41">
        <f>IF(B48&lt;&gt;0,IF(SUM(B48+1)&gt;$AF$8,0, SUM(B48+1)),0)</f>
        <v>44465</v>
      </c>
      <c r="C54" s="36"/>
      <c r="D54" s="61"/>
      <c r="E54" s="61"/>
      <c r="F54" s="61"/>
      <c r="G54" s="61"/>
      <c r="H54" s="61"/>
      <c r="I54" s="111"/>
      <c r="J54" s="64"/>
      <c r="K54" s="61"/>
      <c r="L54" s="61"/>
      <c r="M54" s="61"/>
      <c r="N54" s="61"/>
      <c r="O54" s="61"/>
      <c r="P54" s="61"/>
      <c r="Q54" s="61"/>
      <c r="R54" s="61"/>
      <c r="S54" s="63"/>
      <c r="T54" s="3"/>
      <c r="U54" s="70"/>
      <c r="V54" s="120"/>
      <c r="W54" s="118"/>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31" t="s">
        <v>27</v>
      </c>
      <c r="B55" s="41">
        <f t="shared" ref="B55:B60" si="33">IF(B54&lt;&gt;0,IF(SUM(B54+1)&gt;$AF$8,0, SUM(B54+1)),0)</f>
        <v>44466</v>
      </c>
      <c r="C55" s="36"/>
      <c r="D55" s="61"/>
      <c r="E55" s="61"/>
      <c r="F55" s="61"/>
      <c r="G55" s="61"/>
      <c r="H55" s="61"/>
      <c r="I55" s="111"/>
      <c r="J55" s="64"/>
      <c r="K55" s="61"/>
      <c r="L55" s="61"/>
      <c r="M55" s="61"/>
      <c r="N55" s="61"/>
      <c r="O55" s="61"/>
      <c r="P55" s="61"/>
      <c r="Q55" s="61"/>
      <c r="R55" s="61"/>
      <c r="S55" s="63"/>
      <c r="T55" s="3"/>
      <c r="U55" s="70"/>
      <c r="V55" s="120"/>
      <c r="W55" s="118"/>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31" t="s">
        <v>28</v>
      </c>
      <c r="B56" s="41">
        <f t="shared" si="33"/>
        <v>44467</v>
      </c>
      <c r="C56" s="36"/>
      <c r="D56" s="61"/>
      <c r="E56" s="61"/>
      <c r="F56" s="61"/>
      <c r="G56" s="61"/>
      <c r="H56" s="61"/>
      <c r="I56" s="111"/>
      <c r="J56" s="64"/>
      <c r="K56" s="61"/>
      <c r="L56" s="61"/>
      <c r="M56" s="61"/>
      <c r="N56" s="61"/>
      <c r="O56" s="61"/>
      <c r="P56" s="61"/>
      <c r="Q56" s="61"/>
      <c r="R56" s="61"/>
      <c r="S56" s="63"/>
      <c r="T56" s="3"/>
      <c r="U56" s="70"/>
      <c r="V56" s="120"/>
      <c r="W56" s="118"/>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31" t="s">
        <v>29</v>
      </c>
      <c r="B57" s="41">
        <f t="shared" si="33"/>
        <v>44468</v>
      </c>
      <c r="C57" s="36"/>
      <c r="D57" s="61"/>
      <c r="E57" s="61"/>
      <c r="F57" s="61"/>
      <c r="G57" s="61"/>
      <c r="H57" s="61"/>
      <c r="I57" s="111"/>
      <c r="J57" s="64"/>
      <c r="K57" s="61"/>
      <c r="L57" s="61"/>
      <c r="M57" s="61"/>
      <c r="N57" s="61"/>
      <c r="O57" s="61"/>
      <c r="P57" s="61"/>
      <c r="Q57" s="61"/>
      <c r="R57" s="61"/>
      <c r="S57" s="63"/>
      <c r="T57" s="3"/>
      <c r="U57" s="70"/>
      <c r="V57" s="120"/>
      <c r="W57" s="118"/>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31" t="s">
        <v>30</v>
      </c>
      <c r="B58" s="41">
        <f t="shared" si="33"/>
        <v>44469</v>
      </c>
      <c r="C58" s="36"/>
      <c r="D58" s="61"/>
      <c r="E58" s="61"/>
      <c r="F58" s="61"/>
      <c r="G58" s="61"/>
      <c r="H58" s="61"/>
      <c r="I58" s="111"/>
      <c r="J58" s="64"/>
      <c r="K58" s="61"/>
      <c r="L58" s="61"/>
      <c r="M58" s="61"/>
      <c r="N58" s="61"/>
      <c r="O58" s="61"/>
      <c r="P58" s="61"/>
      <c r="Q58" s="61"/>
      <c r="R58" s="61"/>
      <c r="S58" s="63"/>
      <c r="T58" s="3"/>
      <c r="U58" s="70"/>
      <c r="V58" s="120"/>
      <c r="W58" s="118"/>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31" t="s">
        <v>31</v>
      </c>
      <c r="B59" s="41">
        <f t="shared" si="33"/>
        <v>44470</v>
      </c>
      <c r="C59" s="36"/>
      <c r="D59" s="61"/>
      <c r="E59" s="61"/>
      <c r="F59" s="61"/>
      <c r="G59" s="61"/>
      <c r="H59" s="61"/>
      <c r="I59" s="111"/>
      <c r="J59" s="64"/>
      <c r="K59" s="61"/>
      <c r="L59" s="61"/>
      <c r="M59" s="61"/>
      <c r="N59" s="61"/>
      <c r="O59" s="61"/>
      <c r="P59" s="61"/>
      <c r="Q59" s="61"/>
      <c r="R59" s="61"/>
      <c r="S59" s="63"/>
      <c r="T59" s="3"/>
      <c r="U59" s="70"/>
      <c r="V59" s="120"/>
      <c r="W59" s="118"/>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31" t="s">
        <v>32</v>
      </c>
      <c r="B60" s="41">
        <f t="shared" si="33"/>
        <v>44471</v>
      </c>
      <c r="C60" s="36"/>
      <c r="D60" s="61"/>
      <c r="E60" s="61"/>
      <c r="F60" s="61"/>
      <c r="G60" s="61"/>
      <c r="H60" s="61"/>
      <c r="I60" s="111"/>
      <c r="J60" s="64"/>
      <c r="K60" s="61"/>
      <c r="L60" s="61"/>
      <c r="M60" s="61"/>
      <c r="N60" s="61"/>
      <c r="O60" s="61"/>
      <c r="P60" s="61"/>
      <c r="Q60" s="61"/>
      <c r="R60" s="61"/>
      <c r="S60" s="63"/>
      <c r="T60" s="3"/>
      <c r="U60" s="70"/>
      <c r="V60" s="120"/>
      <c r="W60" s="118"/>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40" t="s">
        <v>33</v>
      </c>
      <c r="B61" s="30"/>
      <c r="C61" s="39">
        <f>SUMIF($B54:$B60,"&lt;&gt;0",C54:C60)</f>
        <v>0</v>
      </c>
      <c r="D61" s="39">
        <f t="shared" ref="D61:F61" si="34">SUMIF($B54:$B60,"&lt;&gt;0",D54:D60)</f>
        <v>0</v>
      </c>
      <c r="E61" s="39">
        <f t="shared" si="34"/>
        <v>0</v>
      </c>
      <c r="F61" s="39">
        <f t="shared" si="34"/>
        <v>0</v>
      </c>
      <c r="G61" s="39"/>
      <c r="H61" s="39"/>
      <c r="I61" s="60">
        <f t="shared" ref="I61:R61" si="35">SUMIF($B54:$B60,"&lt;&gt;0",I54:I60)</f>
        <v>0</v>
      </c>
      <c r="J61" s="60">
        <f t="shared" si="35"/>
        <v>0</v>
      </c>
      <c r="K61" s="39">
        <f t="shared" si="35"/>
        <v>0</v>
      </c>
      <c r="L61" s="39">
        <f t="shared" si="35"/>
        <v>0</v>
      </c>
      <c r="M61" s="39">
        <f t="shared" si="35"/>
        <v>0</v>
      </c>
      <c r="N61" s="39">
        <f t="shared" si="35"/>
        <v>0</v>
      </c>
      <c r="O61" s="39">
        <f t="shared" si="35"/>
        <v>0</v>
      </c>
      <c r="P61" s="39">
        <f t="shared" si="35"/>
        <v>0</v>
      </c>
      <c r="Q61" s="39">
        <f t="shared" si="35"/>
        <v>0</v>
      </c>
      <c r="R61" s="39">
        <f t="shared" si="35"/>
        <v>0</v>
      </c>
      <c r="S61" s="39"/>
      <c r="T61" s="3"/>
      <c r="U61" s="71">
        <f>SUMIF($B54:$B60,"&lt;&gt;0",U54:U60)</f>
        <v>0</v>
      </c>
      <c r="V61" s="121">
        <f>SUMIF($B54:$B60,"&lt;&gt;0",V54:V60)</f>
        <v>0</v>
      </c>
      <c r="W61" s="121">
        <f>SUMIF($B54:$B60,"&lt;&gt;0",W54:W60)</f>
        <v>0</v>
      </c>
      <c r="Y61" s="15"/>
      <c r="Z61" s="3"/>
      <c r="AA61" s="3"/>
      <c r="AB61" s="3"/>
      <c r="AC61" s="3"/>
      <c r="AD61" s="3"/>
      <c r="AE61" s="3"/>
      <c r="AF61" s="3"/>
      <c r="AG61" s="3"/>
      <c r="AH61" s="16"/>
      <c r="AI61" s="3"/>
      <c r="AJ61" s="47"/>
      <c r="AK61" s="34" t="s">
        <v>33</v>
      </c>
      <c r="AL61" s="115">
        <f>SUM(AL54:AL60)</f>
        <v>0</v>
      </c>
      <c r="AM61" s="115">
        <f t="shared" ref="AM61:AO61" si="36">SUM(AM54:AM60)</f>
        <v>0</v>
      </c>
      <c r="AN61" s="115">
        <f t="shared" si="36"/>
        <v>0</v>
      </c>
      <c r="AO61" s="115">
        <f t="shared" si="36"/>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52:B52"/>
    <mergeCell ref="C52:H52"/>
    <mergeCell ref="I52:J52"/>
    <mergeCell ref="K52:S52"/>
    <mergeCell ref="U52:W52"/>
    <mergeCell ref="AA52:AD52"/>
    <mergeCell ref="AA44:AD44"/>
    <mergeCell ref="AA45:AD45"/>
    <mergeCell ref="AA46:AD46"/>
    <mergeCell ref="AA47:AD47"/>
    <mergeCell ref="AA48:AD48"/>
    <mergeCell ref="AA49:AD49"/>
    <mergeCell ref="Z59:AG60"/>
    <mergeCell ref="Z62:AE62"/>
    <mergeCell ref="AF62:AG62"/>
    <mergeCell ref="A63:S63"/>
    <mergeCell ref="A64:S64"/>
    <mergeCell ref="C67:N68"/>
    <mergeCell ref="O67:O68"/>
    <mergeCell ref="AL52:AO52"/>
    <mergeCell ref="G53:H53"/>
    <mergeCell ref="R53:S53"/>
    <mergeCell ref="AA53:AB53"/>
    <mergeCell ref="Z54:AG54"/>
    <mergeCell ref="Z57:AE57"/>
    <mergeCell ref="AF57:AG57"/>
  </mergeCells>
  <conditionalFormatting sqref="B18:B24 B30:B36 B6:B12 B42:B48">
    <cfRule type="cellIs" dxfId="115" priority="44" stopIfTrue="1" operator="equal">
      <formula>0</formula>
    </cfRule>
  </conditionalFormatting>
  <conditionalFormatting sqref="C13:F13 C25:F25 C37:F37 C49:F49 M25:R25 M37:R37 M49:R49 J13 M13:R13">
    <cfRule type="cellIs" dxfId="114" priority="43" stopIfTrue="1" operator="equal">
      <formula>0</formula>
    </cfRule>
  </conditionalFormatting>
  <conditionalFormatting sqref="J25">
    <cfRule type="cellIs" dxfId="113" priority="42" stopIfTrue="1" operator="equal">
      <formula>0</formula>
    </cfRule>
  </conditionalFormatting>
  <conditionalFormatting sqref="J37">
    <cfRule type="cellIs" dxfId="112" priority="41" stopIfTrue="1" operator="equal">
      <formula>0</formula>
    </cfRule>
  </conditionalFormatting>
  <conditionalFormatting sqref="J49">
    <cfRule type="cellIs" dxfId="111" priority="40" stopIfTrue="1" operator="equal">
      <formula>0</formula>
    </cfRule>
  </conditionalFormatting>
  <conditionalFormatting sqref="K25 K37 K49 K13">
    <cfRule type="cellIs" dxfId="110" priority="39" stopIfTrue="1" operator="equal">
      <formula>0</formula>
    </cfRule>
  </conditionalFormatting>
  <conditionalFormatting sqref="I13">
    <cfRule type="cellIs" dxfId="109" priority="38" stopIfTrue="1" operator="equal">
      <formula>0</formula>
    </cfRule>
  </conditionalFormatting>
  <conditionalFormatting sqref="I25">
    <cfRule type="cellIs" dxfId="108" priority="37" stopIfTrue="1" operator="equal">
      <formula>0</formula>
    </cfRule>
  </conditionalFormatting>
  <conditionalFormatting sqref="I49">
    <cfRule type="cellIs" dxfId="107" priority="36" stopIfTrue="1" operator="equal">
      <formula>0</formula>
    </cfRule>
  </conditionalFormatting>
  <conditionalFormatting sqref="U13:W13">
    <cfRule type="cellIs" dxfId="106" priority="35" stopIfTrue="1" operator="equal">
      <formula>0</formula>
    </cfRule>
  </conditionalFormatting>
  <conditionalFormatting sqref="U25:W25">
    <cfRule type="cellIs" dxfId="105" priority="34" stopIfTrue="1" operator="equal">
      <formula>0</formula>
    </cfRule>
  </conditionalFormatting>
  <conditionalFormatting sqref="U37:W37">
    <cfRule type="cellIs" dxfId="104" priority="33" stopIfTrue="1" operator="equal">
      <formula>0</formula>
    </cfRule>
  </conditionalFormatting>
  <conditionalFormatting sqref="U49:W49">
    <cfRule type="cellIs" dxfId="103" priority="32" stopIfTrue="1" operator="equal">
      <formula>0</formula>
    </cfRule>
  </conditionalFormatting>
  <conditionalFormatting sqref="I37">
    <cfRule type="cellIs" dxfId="102" priority="31" stopIfTrue="1" operator="equal">
      <formula>0</formula>
    </cfRule>
  </conditionalFormatting>
  <conditionalFormatting sqref="G25:H25">
    <cfRule type="cellIs" dxfId="101" priority="30" stopIfTrue="1" operator="equal">
      <formula>0</formula>
    </cfRule>
  </conditionalFormatting>
  <conditionalFormatting sqref="G13:H13">
    <cfRule type="cellIs" dxfId="100" priority="29" stopIfTrue="1" operator="equal">
      <formula>0</formula>
    </cfRule>
  </conditionalFormatting>
  <conditionalFormatting sqref="G37:H37">
    <cfRule type="cellIs" dxfId="99" priority="28" stopIfTrue="1" operator="equal">
      <formula>0</formula>
    </cfRule>
  </conditionalFormatting>
  <conditionalFormatting sqref="G49:H49">
    <cfRule type="cellIs" dxfId="98" priority="27" stopIfTrue="1" operator="equal">
      <formula>0</formula>
    </cfRule>
  </conditionalFormatting>
  <conditionalFormatting sqref="L13">
    <cfRule type="cellIs" dxfId="97" priority="26" stopIfTrue="1" operator="equal">
      <formula>0</formula>
    </cfRule>
  </conditionalFormatting>
  <conditionalFormatting sqref="L25">
    <cfRule type="cellIs" dxfId="96" priority="25" stopIfTrue="1" operator="equal">
      <formula>0</formula>
    </cfRule>
  </conditionalFormatting>
  <conditionalFormatting sqref="L37">
    <cfRule type="cellIs" dxfId="95" priority="24" stopIfTrue="1" operator="equal">
      <formula>0</formula>
    </cfRule>
  </conditionalFormatting>
  <conditionalFormatting sqref="L49">
    <cfRule type="cellIs" dxfId="94" priority="23" stopIfTrue="1" operator="equal">
      <formula>0</formula>
    </cfRule>
  </conditionalFormatting>
  <conditionalFormatting sqref="B54:B60">
    <cfRule type="cellIs" dxfId="93" priority="22" stopIfTrue="1" operator="equal">
      <formula>0</formula>
    </cfRule>
  </conditionalFormatting>
  <conditionalFormatting sqref="C61:F61 M61:R61">
    <cfRule type="cellIs" dxfId="92" priority="21" stopIfTrue="1" operator="equal">
      <formula>0</formula>
    </cfRule>
  </conditionalFormatting>
  <conditionalFormatting sqref="J61">
    <cfRule type="cellIs" dxfId="91" priority="20" stopIfTrue="1" operator="equal">
      <formula>0</formula>
    </cfRule>
  </conditionalFormatting>
  <conditionalFormatting sqref="K61">
    <cfRule type="cellIs" dxfId="90" priority="19" stopIfTrue="1" operator="equal">
      <formula>0</formula>
    </cfRule>
  </conditionalFormatting>
  <conditionalFormatting sqref="I61">
    <cfRule type="cellIs" dxfId="89" priority="18" stopIfTrue="1" operator="equal">
      <formula>0</formula>
    </cfRule>
  </conditionalFormatting>
  <conditionalFormatting sqref="U61:W61">
    <cfRule type="cellIs" dxfId="88" priority="17" stopIfTrue="1" operator="equal">
      <formula>0</formula>
    </cfRule>
  </conditionalFormatting>
  <conditionalFormatting sqref="G61:H61">
    <cfRule type="cellIs" dxfId="87" priority="16" stopIfTrue="1" operator="equal">
      <formula>0</formula>
    </cfRule>
  </conditionalFormatting>
  <conditionalFormatting sqref="L61">
    <cfRule type="cellIs" dxfId="86" priority="15" stopIfTrue="1" operator="equal">
      <formula>0</formula>
    </cfRule>
  </conditionalFormatting>
  <conditionalFormatting sqref="AC15">
    <cfRule type="cellIs" dxfId="85" priority="14" stopIfTrue="1" operator="lessThan">
      <formula>0</formula>
    </cfRule>
  </conditionalFormatting>
  <conditionalFormatting sqref="AF22:AG26 AF29:AG29 AG27 AG30 AF31:AG40 AF43:AG46 AF48:AG49">
    <cfRule type="cellIs" dxfId="84" priority="13" stopIfTrue="1" operator="equal">
      <formula>0</formula>
    </cfRule>
  </conditionalFormatting>
  <conditionalFormatting sqref="AF30">
    <cfRule type="cellIs" dxfId="83" priority="10" stopIfTrue="1" operator="equal">
      <formula>0</formula>
    </cfRule>
  </conditionalFormatting>
  <conditionalFormatting sqref="AF51:AG51 AF40:AG40">
    <cfRule type="cellIs" dxfId="82" priority="9" stopIfTrue="1" operator="equal">
      <formula>0</formula>
    </cfRule>
  </conditionalFormatting>
  <conditionalFormatting sqref="AF53:AG53">
    <cfRule type="cellIs" dxfId="81" priority="7" stopIfTrue="1" operator="equal">
      <formula>0</formula>
    </cfRule>
  </conditionalFormatting>
  <conditionalFormatting sqref="AF27">
    <cfRule type="cellIs" dxfId="80" priority="12" stopIfTrue="1" operator="equal">
      <formula>0</formula>
    </cfRule>
  </conditionalFormatting>
  <conditionalFormatting sqref="AF52:AG52">
    <cfRule type="cellIs" dxfId="79" priority="6" stopIfTrue="1" operator="equal">
      <formula>0</formula>
    </cfRule>
  </conditionalFormatting>
  <conditionalFormatting sqref="AF44:AG44">
    <cfRule type="cellIs" dxfId="78" priority="11" stopIfTrue="1" operator="equal">
      <formula>0</formula>
    </cfRule>
  </conditionalFormatting>
  <conditionalFormatting sqref="AF43:AG43">
    <cfRule type="cellIs" dxfId="77" priority="8" stopIfTrue="1" operator="equal">
      <formula>0</formula>
    </cfRule>
  </conditionalFormatting>
  <conditionalFormatting sqref="AF47:AG47">
    <cfRule type="cellIs" dxfId="76" priority="5" stopIfTrue="1" operator="equal">
      <formula>0</formula>
    </cfRule>
  </conditionalFormatting>
  <conditionalFormatting sqref="AF41:AG41">
    <cfRule type="cellIs" dxfId="75" priority="4" stopIfTrue="1" operator="equal">
      <formula>0</formula>
    </cfRule>
  </conditionalFormatting>
  <conditionalFormatting sqref="AF41:AG41">
    <cfRule type="cellIs" dxfId="74" priority="3" stopIfTrue="1" operator="equal">
      <formula>0</formula>
    </cfRule>
  </conditionalFormatting>
  <conditionalFormatting sqref="AF42:AG42">
    <cfRule type="cellIs" dxfId="73" priority="2" stopIfTrue="1" operator="equal">
      <formula>0</formula>
    </cfRule>
  </conditionalFormatting>
  <conditionalFormatting sqref="AF42:AG42">
    <cfRule type="cellIs" dxfId="72" priority="1" stopIfTrue="1" operator="equal">
      <formula>0</formula>
    </cfRule>
  </conditionalFormatting>
  <dataValidations count="5">
    <dataValidation allowBlank="1" showInputMessage="1" sqref="AC8" xr:uid="{DB149185-AC6E-4CA3-AD86-06FB65DA3408}"/>
    <dataValidation type="decimal" allowBlank="1" showInputMessage="1" showErrorMessage="1" sqref="AH11 AC11 AF28 AC16 AF50" xr:uid="{01305E50-38F7-4C84-825F-EF0D339EF46B}">
      <formula1>0</formula1>
      <formula2>300</formula2>
    </dataValidation>
    <dataValidation type="decimal" allowBlank="1" showInputMessage="1" showErrorMessage="1" sqref="AE6" xr:uid="{4225EF0A-8748-4A67-8249-8681B3F7C5B7}">
      <formula1>0</formula1>
      <formula2>2</formula2>
    </dataValidation>
    <dataValidation type="decimal" allowBlank="1" showInputMessage="1" showErrorMessage="1" errorTitle="Invalid Data Type" error="Please enter a number between 0 and 24." sqref="C18:C24 C42:C48 C30:C36 C6:C12 C54:C60" xr:uid="{829FCE07-6EE3-4D80-831B-64406FC269C1}">
      <formula1>0</formula1>
      <formula2>24</formula2>
    </dataValidation>
    <dataValidation type="date" allowBlank="1" showInputMessage="1" sqref="AF8" xr:uid="{8B260082-1D6F-47E0-836C-017B6EB2A8A8}">
      <formula1>1</formula1>
      <formula2>73050</formula2>
    </dataValidation>
  </dataValidations>
  <hyperlinks>
    <hyperlink ref="F65" r:id="rId1" display="http://web.uncg.edu/hrs/PolicyManuals/StaffManual/Section5/" xr:uid="{8144AB3D-238E-41AF-B1B4-B517C5B371D4}"/>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7FD1DDB-6512-494E-9FEB-47965E7E13BD}">
          <x14:formula1>
            <xm:f>Validation!$B$18:$B$27</xm:f>
          </x14:formula1>
          <xm:sqref>S6:S12 S54:S60 S42:S48 S30:S36 S18:S24</xm:sqref>
        </x14:dataValidation>
        <x14:dataValidation type="list" allowBlank="1" showInputMessage="1" showErrorMessage="1" xr:uid="{18FB5680-20D4-440A-B1D5-6879517124B9}">
          <x14:formula1>
            <xm:f>Validation!$F$18:$F$21</xm:f>
          </x14:formula1>
          <xm:sqref>H6:H12 H18:H24 H30:H36 H42:H48 H54:H60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66F4-52FD-43BD-AEE8-FA2509B8749C}">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44472</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44473</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44474</v>
      </c>
      <c r="C8" s="36"/>
      <c r="D8" s="61"/>
      <c r="E8" s="61"/>
      <c r="F8" s="61"/>
      <c r="G8" s="61"/>
      <c r="H8" s="61"/>
      <c r="I8" s="70"/>
      <c r="J8" s="64"/>
      <c r="K8" s="61"/>
      <c r="L8" s="62"/>
      <c r="M8" s="62"/>
      <c r="N8" s="61"/>
      <c r="O8" s="61"/>
      <c r="P8" s="61"/>
      <c r="Q8" s="61"/>
      <c r="R8" s="61"/>
      <c r="S8" s="63"/>
      <c r="T8" s="6"/>
      <c r="U8" s="70"/>
      <c r="V8" s="120"/>
      <c r="W8" s="118"/>
      <c r="Z8" s="329" t="s">
        <v>261</v>
      </c>
      <c r="AA8" s="330"/>
      <c r="AB8" s="3"/>
      <c r="AC8" s="331">
        <f>VLOOKUP(Z8,Validation!B4:F15,2,FALSE)</f>
        <v>44472</v>
      </c>
      <c r="AD8" s="332"/>
      <c r="AE8" s="3"/>
      <c r="AF8" s="331">
        <f>VLOOKUP(Z8,Validation!B4:F15,4,FALSE)</f>
        <v>44499</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44475</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44476</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44477</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October!AC15</f>
        <v>0</v>
      </c>
      <c r="AD11" s="104"/>
      <c r="AE11" s="325" t="s">
        <v>155</v>
      </c>
      <c r="AF11" s="326"/>
      <c r="AG11" s="100">
        <f>October!AG15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44478</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October!AC18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44479</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44480</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44481</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44482</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44483</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44484</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44485</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44486</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44487</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44488</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44489</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44490</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44491</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44492</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44493</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44494</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44495</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44496</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44497</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44498</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44499</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71" priority="44" stopIfTrue="1" operator="equal">
      <formula>0</formula>
    </cfRule>
  </conditionalFormatting>
  <conditionalFormatting sqref="C13:F13 C25:F25 C37:F37 C49:F49 M25:R25 M37:R37 M49:R49 J13 M13:R13">
    <cfRule type="cellIs" dxfId="70" priority="43" stopIfTrue="1" operator="equal">
      <formula>0</formula>
    </cfRule>
  </conditionalFormatting>
  <conditionalFormatting sqref="J25">
    <cfRule type="cellIs" dxfId="69" priority="42" stopIfTrue="1" operator="equal">
      <formula>0</formula>
    </cfRule>
  </conditionalFormatting>
  <conditionalFormatting sqref="J37">
    <cfRule type="cellIs" dxfId="68" priority="41" stopIfTrue="1" operator="equal">
      <formula>0</formula>
    </cfRule>
  </conditionalFormatting>
  <conditionalFormatting sqref="J49">
    <cfRule type="cellIs" dxfId="67" priority="40" stopIfTrue="1" operator="equal">
      <formula>0</formula>
    </cfRule>
  </conditionalFormatting>
  <conditionalFormatting sqref="K25 K37 K49 K13">
    <cfRule type="cellIs" dxfId="66" priority="39" stopIfTrue="1" operator="equal">
      <formula>0</formula>
    </cfRule>
  </conditionalFormatting>
  <conditionalFormatting sqref="I13">
    <cfRule type="cellIs" dxfId="65" priority="38" stopIfTrue="1" operator="equal">
      <formula>0</formula>
    </cfRule>
  </conditionalFormatting>
  <conditionalFormatting sqref="I25">
    <cfRule type="cellIs" dxfId="64" priority="37" stopIfTrue="1" operator="equal">
      <formula>0</formula>
    </cfRule>
  </conditionalFormatting>
  <conditionalFormatting sqref="I49">
    <cfRule type="cellIs" dxfId="63" priority="36" stopIfTrue="1" operator="equal">
      <formula>0</formula>
    </cfRule>
  </conditionalFormatting>
  <conditionalFormatting sqref="U13:W13">
    <cfRule type="cellIs" dxfId="62" priority="35" stopIfTrue="1" operator="equal">
      <formula>0</formula>
    </cfRule>
  </conditionalFormatting>
  <conditionalFormatting sqref="U25:W25">
    <cfRule type="cellIs" dxfId="61" priority="34" stopIfTrue="1" operator="equal">
      <formula>0</formula>
    </cfRule>
  </conditionalFormatting>
  <conditionalFormatting sqref="U37:W37">
    <cfRule type="cellIs" dxfId="60" priority="33" stopIfTrue="1" operator="equal">
      <formula>0</formula>
    </cfRule>
  </conditionalFormatting>
  <conditionalFormatting sqref="U49:W49">
    <cfRule type="cellIs" dxfId="59" priority="32" stopIfTrue="1" operator="equal">
      <formula>0</formula>
    </cfRule>
  </conditionalFormatting>
  <conditionalFormatting sqref="I37">
    <cfRule type="cellIs" dxfId="58" priority="31" stopIfTrue="1" operator="equal">
      <formula>0</formula>
    </cfRule>
  </conditionalFormatting>
  <conditionalFormatting sqref="G25:H25">
    <cfRule type="cellIs" dxfId="57" priority="30" stopIfTrue="1" operator="equal">
      <formula>0</formula>
    </cfRule>
  </conditionalFormatting>
  <conditionalFormatting sqref="G13:H13">
    <cfRule type="cellIs" dxfId="56" priority="29" stopIfTrue="1" operator="equal">
      <formula>0</formula>
    </cfRule>
  </conditionalFormatting>
  <conditionalFormatting sqref="G37:H37">
    <cfRule type="cellIs" dxfId="55" priority="28" stopIfTrue="1" operator="equal">
      <formula>0</formula>
    </cfRule>
  </conditionalFormatting>
  <conditionalFormatting sqref="G49:H49">
    <cfRule type="cellIs" dxfId="54" priority="27" stopIfTrue="1" operator="equal">
      <formula>0</formula>
    </cfRule>
  </conditionalFormatting>
  <conditionalFormatting sqref="L13">
    <cfRule type="cellIs" dxfId="53" priority="26" stopIfTrue="1" operator="equal">
      <formula>0</formula>
    </cfRule>
  </conditionalFormatting>
  <conditionalFormatting sqref="L25">
    <cfRule type="cellIs" dxfId="52" priority="25" stopIfTrue="1" operator="equal">
      <formula>0</formula>
    </cfRule>
  </conditionalFormatting>
  <conditionalFormatting sqref="L37">
    <cfRule type="cellIs" dxfId="51" priority="24" stopIfTrue="1" operator="equal">
      <formula>0</formula>
    </cfRule>
  </conditionalFormatting>
  <conditionalFormatting sqref="L49">
    <cfRule type="cellIs" dxfId="50" priority="23" stopIfTrue="1" operator="equal">
      <formula>0</formula>
    </cfRule>
  </conditionalFormatting>
  <conditionalFormatting sqref="AC15">
    <cfRule type="cellIs" dxfId="49" priority="14" stopIfTrue="1" operator="lessThan">
      <formula>0</formula>
    </cfRule>
  </conditionalFormatting>
  <conditionalFormatting sqref="AF22:AG26 AF29:AG29 AG27 AG30 AF31:AG40 AF43:AG46 AF48:AG49">
    <cfRule type="cellIs" dxfId="48" priority="13" stopIfTrue="1" operator="equal">
      <formula>0</formula>
    </cfRule>
  </conditionalFormatting>
  <conditionalFormatting sqref="AF30">
    <cfRule type="cellIs" dxfId="47" priority="10" stopIfTrue="1" operator="equal">
      <formula>0</formula>
    </cfRule>
  </conditionalFormatting>
  <conditionalFormatting sqref="AF51:AG51 AF40:AG40">
    <cfRule type="cellIs" dxfId="46" priority="9" stopIfTrue="1" operator="equal">
      <formula>0</formula>
    </cfRule>
  </conditionalFormatting>
  <conditionalFormatting sqref="AF53:AG53">
    <cfRule type="cellIs" dxfId="45" priority="7" stopIfTrue="1" operator="equal">
      <formula>0</formula>
    </cfRule>
  </conditionalFormatting>
  <conditionalFormatting sqref="AF27">
    <cfRule type="cellIs" dxfId="44" priority="12" stopIfTrue="1" operator="equal">
      <formula>0</formula>
    </cfRule>
  </conditionalFormatting>
  <conditionalFormatting sqref="AF52:AG52">
    <cfRule type="cellIs" dxfId="43" priority="6" stopIfTrue="1" operator="equal">
      <formula>0</formula>
    </cfRule>
  </conditionalFormatting>
  <conditionalFormatting sqref="AF44:AG44">
    <cfRule type="cellIs" dxfId="42" priority="11" stopIfTrue="1" operator="equal">
      <formula>0</formula>
    </cfRule>
  </conditionalFormatting>
  <conditionalFormatting sqref="AF43:AG43">
    <cfRule type="cellIs" dxfId="41" priority="8" stopIfTrue="1" operator="equal">
      <formula>0</formula>
    </cfRule>
  </conditionalFormatting>
  <conditionalFormatting sqref="AF47:AG47">
    <cfRule type="cellIs" dxfId="40" priority="5" stopIfTrue="1" operator="equal">
      <formula>0</formula>
    </cfRule>
  </conditionalFormatting>
  <conditionalFormatting sqref="AF41:AG41">
    <cfRule type="cellIs" dxfId="39" priority="4" stopIfTrue="1" operator="equal">
      <formula>0</formula>
    </cfRule>
  </conditionalFormatting>
  <conditionalFormatting sqref="AF41:AG41">
    <cfRule type="cellIs" dxfId="38" priority="3" stopIfTrue="1" operator="equal">
      <formula>0</formula>
    </cfRule>
  </conditionalFormatting>
  <conditionalFormatting sqref="AF42:AG42">
    <cfRule type="cellIs" dxfId="37" priority="2" stopIfTrue="1" operator="equal">
      <formula>0</formula>
    </cfRule>
  </conditionalFormatting>
  <conditionalFormatting sqref="AF42:AG42">
    <cfRule type="cellIs" dxfId="36" priority="1" stopIfTrue="1" operator="equal">
      <formula>0</formula>
    </cfRule>
  </conditionalFormatting>
  <dataValidations count="5">
    <dataValidation type="date" allowBlank="1" showInputMessage="1" sqref="AF8" xr:uid="{1DAA92CD-B655-4716-9C2D-DE9F8D033B91}">
      <formula1>1</formula1>
      <formula2>73050</formula2>
    </dataValidation>
    <dataValidation type="decimal" allowBlank="1" showInputMessage="1" showErrorMessage="1" errorTitle="Invalid Data Type" error="Please enter a number between 0 and 24." sqref="C18:C24 C42:C48 C30:C36 C6:C12 C54:C60" xr:uid="{2B3E8D33-5286-40A4-8CE5-C8D5D7BA82BC}">
      <formula1>0</formula1>
      <formula2>24</formula2>
    </dataValidation>
    <dataValidation type="decimal" allowBlank="1" showInputMessage="1" showErrorMessage="1" sqref="AE6" xr:uid="{00F2C80F-D3E1-4C4B-9E96-9A5B6BA9AD22}">
      <formula1>0</formula1>
      <formula2>2</formula2>
    </dataValidation>
    <dataValidation type="decimal" allowBlank="1" showInputMessage="1" showErrorMessage="1" sqref="AH11 AC11 AF28 AC16 AF50" xr:uid="{95E95CC4-2C1E-4F40-812B-CA51C437D5BE}">
      <formula1>0</formula1>
      <formula2>300</formula2>
    </dataValidation>
    <dataValidation allowBlank="1" showInputMessage="1" sqref="AC8" xr:uid="{7D9FE13E-161C-4CFD-8FEE-AE51633C01CA}"/>
  </dataValidations>
  <hyperlinks>
    <hyperlink ref="F65" r:id="rId1" display="http://web.uncg.edu/hrs/PolicyManuals/StaffManual/Section5/" xr:uid="{C023C0B3-42C6-45AB-B877-FED46A936643}"/>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20E280E-7ED9-4BD0-94D4-1649082A7760}">
          <x14:formula1>
            <xm:f>Validation!$F$18:$F$21</xm:f>
          </x14:formula1>
          <xm:sqref>H6:H12 H18:H24 H30:H36 H42:H48 H54:H60</xm:sqref>
        </x14:dataValidation>
        <x14:dataValidation type="list" allowBlank="1" showInputMessage="1" showErrorMessage="1" xr:uid="{E215AC84-C2C6-46FC-B1F0-14896C145A94}">
          <x14:formula1>
            <xm:f>Validation!$B$18:$B$27</xm:f>
          </x14:formula1>
          <xm:sqref>S6:S12 S54:S60 S42:S48 S30:S36 S18:S24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0D57-A1F0-4544-897A-23232747DB8E}">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44500</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44501</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44502</v>
      </c>
      <c r="C8" s="36"/>
      <c r="D8" s="61"/>
      <c r="E8" s="61"/>
      <c r="F8" s="61"/>
      <c r="G8" s="61"/>
      <c r="H8" s="61"/>
      <c r="I8" s="70"/>
      <c r="J8" s="64"/>
      <c r="K8" s="61"/>
      <c r="L8" s="62"/>
      <c r="M8" s="62"/>
      <c r="N8" s="61"/>
      <c r="O8" s="61"/>
      <c r="P8" s="61"/>
      <c r="Q8" s="61"/>
      <c r="R8" s="61"/>
      <c r="S8" s="63"/>
      <c r="T8" s="6"/>
      <c r="U8" s="70"/>
      <c r="V8" s="120"/>
      <c r="W8" s="118"/>
      <c r="Z8" s="329" t="s">
        <v>262</v>
      </c>
      <c r="AA8" s="330"/>
      <c r="AB8" s="3"/>
      <c r="AC8" s="331">
        <f>VLOOKUP(Z8,Validation!B4:F15,2,FALSE)</f>
        <v>44500</v>
      </c>
      <c r="AD8" s="332"/>
      <c r="AE8" s="3"/>
      <c r="AF8" s="331">
        <f>VLOOKUP(Z8,Validation!B4:F15,4,FALSE)</f>
        <v>44527</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44503</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44504</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44505</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November!AC15</f>
        <v>0</v>
      </c>
      <c r="AD11" s="104"/>
      <c r="AE11" s="325" t="s">
        <v>155</v>
      </c>
      <c r="AF11" s="326"/>
      <c r="AG11" s="100">
        <f>November!AG15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44506</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November!AC18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44507</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44508</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44509</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44510</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44511</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44512</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44513</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44514</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44515</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44516</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44517</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44518</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44519</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44520</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44521</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44522</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44523</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44524</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44525</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44526</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44527</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35" priority="44" stopIfTrue="1" operator="equal">
      <formula>0</formula>
    </cfRule>
  </conditionalFormatting>
  <conditionalFormatting sqref="C13:F13 C25:F25 C37:F37 C49:F49 M25:R25 M37:R37 M49:R49 J13 M13:R13">
    <cfRule type="cellIs" dxfId="34" priority="43" stopIfTrue="1" operator="equal">
      <formula>0</formula>
    </cfRule>
  </conditionalFormatting>
  <conditionalFormatting sqref="J25">
    <cfRule type="cellIs" dxfId="33" priority="42" stopIfTrue="1" operator="equal">
      <formula>0</formula>
    </cfRule>
  </conditionalFormatting>
  <conditionalFormatting sqref="J37">
    <cfRule type="cellIs" dxfId="32" priority="41" stopIfTrue="1" operator="equal">
      <formula>0</formula>
    </cfRule>
  </conditionalFormatting>
  <conditionalFormatting sqref="J49">
    <cfRule type="cellIs" dxfId="31" priority="40" stopIfTrue="1" operator="equal">
      <formula>0</formula>
    </cfRule>
  </conditionalFormatting>
  <conditionalFormatting sqref="K25 K37 K49 K13">
    <cfRule type="cellIs" dxfId="30" priority="39" stopIfTrue="1" operator="equal">
      <formula>0</formula>
    </cfRule>
  </conditionalFormatting>
  <conditionalFormatting sqref="I13">
    <cfRule type="cellIs" dxfId="29" priority="38" stopIfTrue="1" operator="equal">
      <formula>0</formula>
    </cfRule>
  </conditionalFormatting>
  <conditionalFormatting sqref="I25">
    <cfRule type="cellIs" dxfId="28" priority="37" stopIfTrue="1" operator="equal">
      <formula>0</formula>
    </cfRule>
  </conditionalFormatting>
  <conditionalFormatting sqref="I49">
    <cfRule type="cellIs" dxfId="27" priority="36" stopIfTrue="1" operator="equal">
      <formula>0</formula>
    </cfRule>
  </conditionalFormatting>
  <conditionalFormatting sqref="U13:W13">
    <cfRule type="cellIs" dxfId="26" priority="35" stopIfTrue="1" operator="equal">
      <formula>0</formula>
    </cfRule>
  </conditionalFormatting>
  <conditionalFormatting sqref="U25:W25">
    <cfRule type="cellIs" dxfId="25" priority="34" stopIfTrue="1" operator="equal">
      <formula>0</formula>
    </cfRule>
  </conditionalFormatting>
  <conditionalFormatting sqref="U37:W37">
    <cfRule type="cellIs" dxfId="24" priority="33" stopIfTrue="1" operator="equal">
      <formula>0</formula>
    </cfRule>
  </conditionalFormatting>
  <conditionalFormatting sqref="U49:W49">
    <cfRule type="cellIs" dxfId="23" priority="32" stopIfTrue="1" operator="equal">
      <formula>0</formula>
    </cfRule>
  </conditionalFormatting>
  <conditionalFormatting sqref="I37">
    <cfRule type="cellIs" dxfId="22" priority="31" stopIfTrue="1" operator="equal">
      <formula>0</formula>
    </cfRule>
  </conditionalFormatting>
  <conditionalFormatting sqref="G25:H25">
    <cfRule type="cellIs" dxfId="21" priority="30" stopIfTrue="1" operator="equal">
      <formula>0</formula>
    </cfRule>
  </conditionalFormatting>
  <conditionalFormatting sqref="G13:H13">
    <cfRule type="cellIs" dxfId="20" priority="29" stopIfTrue="1" operator="equal">
      <formula>0</formula>
    </cfRule>
  </conditionalFormatting>
  <conditionalFormatting sqref="G37:H37">
    <cfRule type="cellIs" dxfId="19" priority="28" stopIfTrue="1" operator="equal">
      <formula>0</formula>
    </cfRule>
  </conditionalFormatting>
  <conditionalFormatting sqref="G49:H49">
    <cfRule type="cellIs" dxfId="18" priority="27" stopIfTrue="1" operator="equal">
      <formula>0</formula>
    </cfRule>
  </conditionalFormatting>
  <conditionalFormatting sqref="L13">
    <cfRule type="cellIs" dxfId="17" priority="26" stopIfTrue="1" operator="equal">
      <formula>0</formula>
    </cfRule>
  </conditionalFormatting>
  <conditionalFormatting sqref="L25">
    <cfRule type="cellIs" dxfId="16" priority="25" stopIfTrue="1" operator="equal">
      <formula>0</formula>
    </cfRule>
  </conditionalFormatting>
  <conditionalFormatting sqref="L37">
    <cfRule type="cellIs" dxfId="15" priority="24" stopIfTrue="1" operator="equal">
      <formula>0</formula>
    </cfRule>
  </conditionalFormatting>
  <conditionalFormatting sqref="L49">
    <cfRule type="cellIs" dxfId="14" priority="23" stopIfTrue="1" operator="equal">
      <formula>0</formula>
    </cfRule>
  </conditionalFormatting>
  <conditionalFormatting sqref="AC15">
    <cfRule type="cellIs" dxfId="13" priority="14" stopIfTrue="1" operator="lessThan">
      <formula>0</formula>
    </cfRule>
  </conditionalFormatting>
  <conditionalFormatting sqref="AF22:AG26 AF29:AG29 AG27 AG30 AF31:AG40 AF43:AG46 AF48:AG49">
    <cfRule type="cellIs" dxfId="12" priority="13" stopIfTrue="1" operator="equal">
      <formula>0</formula>
    </cfRule>
  </conditionalFormatting>
  <conditionalFormatting sqref="AF30">
    <cfRule type="cellIs" dxfId="11" priority="10" stopIfTrue="1" operator="equal">
      <formula>0</formula>
    </cfRule>
  </conditionalFormatting>
  <conditionalFormatting sqref="AF51:AG51 AF40:AG40">
    <cfRule type="cellIs" dxfId="10" priority="9" stopIfTrue="1" operator="equal">
      <formula>0</formula>
    </cfRule>
  </conditionalFormatting>
  <conditionalFormatting sqref="AF53:AG53">
    <cfRule type="cellIs" dxfId="9" priority="7" stopIfTrue="1" operator="equal">
      <formula>0</formula>
    </cfRule>
  </conditionalFormatting>
  <conditionalFormatting sqref="AF27">
    <cfRule type="cellIs" dxfId="8" priority="12" stopIfTrue="1" operator="equal">
      <formula>0</formula>
    </cfRule>
  </conditionalFormatting>
  <conditionalFormatting sqref="AF52:AG52">
    <cfRule type="cellIs" dxfId="7" priority="6" stopIfTrue="1" operator="equal">
      <formula>0</formula>
    </cfRule>
  </conditionalFormatting>
  <conditionalFormatting sqref="AF44:AG44">
    <cfRule type="cellIs" dxfId="6" priority="11" stopIfTrue="1" operator="equal">
      <formula>0</formula>
    </cfRule>
  </conditionalFormatting>
  <conditionalFormatting sqref="AF43:AG43">
    <cfRule type="cellIs" dxfId="5" priority="8" stopIfTrue="1" operator="equal">
      <formula>0</formula>
    </cfRule>
  </conditionalFormatting>
  <conditionalFormatting sqref="AF47:AG47">
    <cfRule type="cellIs" dxfId="4" priority="5" stopIfTrue="1" operator="equal">
      <formula>0</formula>
    </cfRule>
  </conditionalFormatting>
  <conditionalFormatting sqref="AF41:AG41">
    <cfRule type="cellIs" dxfId="3" priority="4" stopIfTrue="1" operator="equal">
      <formula>0</formula>
    </cfRule>
  </conditionalFormatting>
  <conditionalFormatting sqref="AF41:AG41">
    <cfRule type="cellIs" dxfId="2" priority="3" stopIfTrue="1" operator="equal">
      <formula>0</formula>
    </cfRule>
  </conditionalFormatting>
  <conditionalFormatting sqref="AF42:AG42">
    <cfRule type="cellIs" dxfId="1" priority="2" stopIfTrue="1" operator="equal">
      <formula>0</formula>
    </cfRule>
  </conditionalFormatting>
  <conditionalFormatting sqref="AF42:AG42">
    <cfRule type="cellIs" dxfId="0" priority="1" stopIfTrue="1" operator="equal">
      <formula>0</formula>
    </cfRule>
  </conditionalFormatting>
  <dataValidations count="5">
    <dataValidation allowBlank="1" showInputMessage="1" sqref="AC8" xr:uid="{B703A482-6E8C-482A-BC2B-E811561F9E7D}"/>
    <dataValidation type="decimal" allowBlank="1" showInputMessage="1" showErrorMessage="1" sqref="AH11 AC11 AF28 AC16 AF50" xr:uid="{CB67B7CE-139A-4364-BBB7-9724E3A2A73A}">
      <formula1>0</formula1>
      <formula2>300</formula2>
    </dataValidation>
    <dataValidation type="decimal" allowBlank="1" showInputMessage="1" showErrorMessage="1" sqref="AE6" xr:uid="{D95DDF1E-6CF1-4210-A4C7-DBAFBE6EFEE2}">
      <formula1>0</formula1>
      <formula2>2</formula2>
    </dataValidation>
    <dataValidation type="decimal" allowBlank="1" showInputMessage="1" showErrorMessage="1" errorTitle="Invalid Data Type" error="Please enter a number between 0 and 24." sqref="C18:C24 C42:C48 C30:C36 C6:C12 C54:C60" xr:uid="{D478E974-258B-436C-85EA-D850BC9B7722}">
      <formula1>0</formula1>
      <formula2>24</formula2>
    </dataValidation>
    <dataValidation type="date" allowBlank="1" showInputMessage="1" sqref="AF8" xr:uid="{4BAB2C40-ECF4-4033-8EBD-5F9C0B2D2EBD}">
      <formula1>1</formula1>
      <formula2>73050</formula2>
    </dataValidation>
  </dataValidations>
  <hyperlinks>
    <hyperlink ref="F65" r:id="rId1" display="http://web.uncg.edu/hrs/PolicyManuals/StaffManual/Section5/" xr:uid="{A5DDBF57-ECC7-4892-9FC4-A4D91C7455A7}"/>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D8EE7AE-9130-46CB-ADD8-A626520FACE6}">
          <x14:formula1>
            <xm:f>Validation!$B$18:$B$27</xm:f>
          </x14:formula1>
          <xm:sqref>S6:S12 S54:S60 S42:S48 S30:S36 S18:S24</xm:sqref>
        </x14:dataValidation>
        <x14:dataValidation type="list" allowBlank="1" showInputMessage="1" showErrorMessage="1" xr:uid="{2252DD67-08E6-4F37-AA8F-8A9EB04FF269}">
          <x14:formula1>
            <xm:f>Validation!$F$18:$F$21</xm:f>
          </x14:formula1>
          <xm:sqref>H6:H12 H18:H24 H30:H36 H42:H48 H54:H60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Z63"/>
  <sheetViews>
    <sheetView showGridLines="0" zoomScaleNormal="100" workbookViewId="0">
      <selection activeCell="C53" sqref="C53"/>
    </sheetView>
  </sheetViews>
  <sheetFormatPr defaultRowHeight="12.75"/>
  <cols>
    <col min="1" max="1" width="10.140625" bestFit="1" customWidth="1"/>
    <col min="3" max="3" width="116.5703125" customWidth="1"/>
    <col min="15" max="15" width="3.42578125" customWidth="1"/>
  </cols>
  <sheetData>
    <row r="2" spans="2:8" ht="21.75" customHeight="1">
      <c r="B2" s="235" t="s">
        <v>280</v>
      </c>
      <c r="C2" s="236"/>
    </row>
    <row r="3" spans="2:8" ht="15">
      <c r="B3" s="237" t="s">
        <v>279</v>
      </c>
      <c r="C3" s="237"/>
    </row>
    <row r="4" spans="2:8" ht="20.25">
      <c r="B4" s="233" t="s">
        <v>184</v>
      </c>
      <c r="C4" s="234"/>
      <c r="D4" s="90"/>
      <c r="E4" s="90"/>
      <c r="F4" s="90"/>
      <c r="G4" s="90"/>
      <c r="H4" s="90"/>
    </row>
    <row r="5" spans="2:8">
      <c r="B5" s="91"/>
      <c r="C5" s="92"/>
    </row>
    <row r="6" spans="2:8">
      <c r="B6" s="91"/>
      <c r="C6" s="93" t="s">
        <v>144</v>
      </c>
      <c r="D6" s="22"/>
      <c r="E6" s="22"/>
      <c r="F6" s="22"/>
      <c r="G6" s="22"/>
    </row>
    <row r="7" spans="2:8">
      <c r="B7" s="91"/>
      <c r="C7" s="93" t="s">
        <v>145</v>
      </c>
      <c r="D7" s="22"/>
      <c r="E7" s="22"/>
      <c r="F7" s="22"/>
      <c r="G7" s="22"/>
    </row>
    <row r="8" spans="2:8">
      <c r="B8" s="91"/>
      <c r="C8" s="93"/>
      <c r="D8" s="22"/>
      <c r="E8" s="22"/>
      <c r="F8" s="22"/>
      <c r="G8" s="22"/>
    </row>
    <row r="9" spans="2:8">
      <c r="B9" s="91"/>
      <c r="C9" s="93" t="s">
        <v>135</v>
      </c>
      <c r="D9" s="22"/>
      <c r="E9" s="22"/>
      <c r="F9" s="22"/>
      <c r="G9" s="22"/>
    </row>
    <row r="10" spans="2:8">
      <c r="B10" s="91"/>
      <c r="C10" s="93" t="s">
        <v>136</v>
      </c>
      <c r="D10" s="22"/>
      <c r="E10" s="22"/>
      <c r="F10" s="22"/>
      <c r="G10" s="22"/>
    </row>
    <row r="11" spans="2:8">
      <c r="B11" s="91"/>
      <c r="C11" s="93" t="s">
        <v>146</v>
      </c>
      <c r="D11" s="22"/>
      <c r="E11" s="22"/>
      <c r="F11" s="22"/>
      <c r="G11" s="22"/>
    </row>
    <row r="12" spans="2:8">
      <c r="B12" s="91"/>
      <c r="C12" s="123" t="s">
        <v>137</v>
      </c>
      <c r="D12" s="22"/>
      <c r="E12" s="22"/>
      <c r="F12" s="22"/>
      <c r="G12" s="22"/>
    </row>
    <row r="13" spans="2:8">
      <c r="B13" s="91"/>
      <c r="C13" s="93"/>
      <c r="D13" s="22"/>
      <c r="E13" s="22"/>
      <c r="F13" s="22"/>
      <c r="G13" s="22"/>
    </row>
    <row r="14" spans="2:8">
      <c r="B14" s="91"/>
      <c r="C14" s="93" t="s">
        <v>138</v>
      </c>
      <c r="D14" s="22"/>
      <c r="E14" s="22"/>
      <c r="F14" s="22"/>
      <c r="G14" s="22"/>
    </row>
    <row r="15" spans="2:8">
      <c r="B15" s="91"/>
      <c r="C15" s="93" t="s">
        <v>147</v>
      </c>
      <c r="D15" s="22"/>
      <c r="E15" s="22"/>
      <c r="F15" s="22"/>
      <c r="G15" s="22"/>
    </row>
    <row r="16" spans="2:8">
      <c r="B16" s="91"/>
      <c r="C16" s="93" t="s">
        <v>139</v>
      </c>
      <c r="D16" s="22"/>
      <c r="E16" s="22"/>
      <c r="F16" s="22"/>
      <c r="G16" s="22"/>
    </row>
    <row r="17" spans="2:26">
      <c r="B17" s="91"/>
      <c r="C17" s="93" t="s">
        <v>140</v>
      </c>
      <c r="D17" s="22"/>
      <c r="E17" s="22"/>
      <c r="F17" s="22"/>
      <c r="G17" s="22"/>
    </row>
    <row r="18" spans="2:26">
      <c r="B18" s="91"/>
      <c r="C18" s="93"/>
      <c r="D18" s="22"/>
      <c r="E18" s="22"/>
      <c r="F18" s="22"/>
      <c r="G18" s="22"/>
    </row>
    <row r="19" spans="2:26">
      <c r="B19" s="91"/>
      <c r="C19" s="93" t="s">
        <v>163</v>
      </c>
      <c r="D19" s="22"/>
      <c r="E19" s="22"/>
      <c r="F19" s="22"/>
      <c r="G19" s="22"/>
    </row>
    <row r="20" spans="2:26">
      <c r="B20" s="91"/>
      <c r="C20" s="93" t="s">
        <v>160</v>
      </c>
      <c r="D20" s="22"/>
      <c r="E20" s="22"/>
      <c r="F20" s="22"/>
      <c r="G20" s="22"/>
    </row>
    <row r="21" spans="2:26">
      <c r="B21" s="91"/>
      <c r="C21" s="93" t="s">
        <v>179</v>
      </c>
      <c r="D21" s="22"/>
      <c r="E21" s="22"/>
      <c r="F21" s="22"/>
      <c r="G21" s="22"/>
    </row>
    <row r="22" spans="2:26">
      <c r="B22" s="91"/>
      <c r="C22" s="93" t="s">
        <v>161</v>
      </c>
      <c r="D22" s="22"/>
      <c r="E22" s="22"/>
      <c r="F22" s="22"/>
      <c r="G22" s="22"/>
    </row>
    <row r="23" spans="2:26">
      <c r="B23" s="91"/>
      <c r="C23" s="93" t="s">
        <v>162</v>
      </c>
      <c r="D23" s="22"/>
      <c r="E23" s="22"/>
      <c r="F23" s="22"/>
      <c r="G23" s="22"/>
    </row>
    <row r="24" spans="2:26">
      <c r="B24" s="91"/>
      <c r="C24" s="93"/>
      <c r="D24" s="22"/>
      <c r="E24" s="22"/>
      <c r="F24" s="22"/>
      <c r="G24" s="22"/>
    </row>
    <row r="25" spans="2:26">
      <c r="B25" s="91"/>
      <c r="C25" s="93" t="s">
        <v>164</v>
      </c>
      <c r="D25" s="22"/>
      <c r="E25" s="22"/>
      <c r="F25" s="22"/>
      <c r="G25" s="22"/>
    </row>
    <row r="26" spans="2:26">
      <c r="B26" s="91"/>
      <c r="C26" s="93"/>
      <c r="D26" s="22"/>
      <c r="E26" s="22"/>
      <c r="F26" s="22"/>
      <c r="G26" s="22"/>
    </row>
    <row r="27" spans="2:26">
      <c r="B27" s="91"/>
      <c r="C27" s="93" t="s">
        <v>165</v>
      </c>
      <c r="D27" s="22"/>
      <c r="E27" s="22"/>
      <c r="F27" s="22"/>
      <c r="G27" s="22"/>
    </row>
    <row r="28" spans="2:26">
      <c r="B28" s="91"/>
      <c r="C28" s="93" t="s">
        <v>141</v>
      </c>
      <c r="D28" s="22"/>
      <c r="E28" s="22"/>
      <c r="F28" s="22"/>
      <c r="G28" s="22"/>
    </row>
    <row r="29" spans="2:26">
      <c r="B29" s="91"/>
      <c r="C29" s="93" t="s">
        <v>148</v>
      </c>
      <c r="D29" s="22"/>
      <c r="E29" s="22"/>
      <c r="F29" s="22"/>
      <c r="G29" s="22"/>
    </row>
    <row r="30" spans="2:26" ht="14.25">
      <c r="B30" s="91"/>
      <c r="C30" s="93" t="s">
        <v>149</v>
      </c>
      <c r="D30" s="22"/>
      <c r="E30" s="22"/>
      <c r="F30" s="22"/>
      <c r="G30" s="22"/>
      <c r="P30" s="94"/>
      <c r="Q30" s="94"/>
      <c r="R30" s="94"/>
      <c r="S30" s="94"/>
      <c r="T30" s="94"/>
      <c r="U30" s="94"/>
      <c r="V30" s="94"/>
      <c r="W30" s="94"/>
      <c r="X30" s="94"/>
      <c r="Y30" s="94"/>
      <c r="Z30" s="94"/>
    </row>
    <row r="31" spans="2:26">
      <c r="B31" s="91"/>
      <c r="C31" s="92"/>
    </row>
    <row r="32" spans="2:26">
      <c r="B32" s="91"/>
      <c r="C32" s="93" t="s">
        <v>166</v>
      </c>
    </row>
    <row r="33" spans="2:3">
      <c r="B33" s="91"/>
      <c r="C33" s="93" t="s">
        <v>150</v>
      </c>
    </row>
    <row r="34" spans="2:3">
      <c r="B34" s="91"/>
      <c r="C34" s="93" t="s">
        <v>167</v>
      </c>
    </row>
    <row r="35" spans="2:3">
      <c r="B35" s="91"/>
      <c r="C35" s="93" t="s">
        <v>168</v>
      </c>
    </row>
    <row r="36" spans="2:3">
      <c r="B36" s="91"/>
      <c r="C36" s="92"/>
    </row>
    <row r="37" spans="2:3">
      <c r="B37" s="91"/>
      <c r="C37" s="93" t="s">
        <v>142</v>
      </c>
    </row>
    <row r="38" spans="2:3">
      <c r="B38" s="91"/>
      <c r="C38" s="93" t="s">
        <v>180</v>
      </c>
    </row>
    <row r="39" spans="2:3">
      <c r="B39" s="91"/>
      <c r="C39" s="92"/>
    </row>
    <row r="40" spans="2:3">
      <c r="B40" s="91"/>
      <c r="C40" s="93" t="s">
        <v>143</v>
      </c>
    </row>
    <row r="41" spans="2:3">
      <c r="B41" s="95"/>
      <c r="C41" s="96"/>
    </row>
    <row r="50" spans="1:3" ht="15">
      <c r="A50" s="238" t="s">
        <v>221</v>
      </c>
      <c r="B50" s="238"/>
      <c r="C50" s="238"/>
    </row>
    <row r="52" spans="1:3">
      <c r="A52" s="130">
        <v>44148</v>
      </c>
      <c r="B52" s="131"/>
      <c r="C52" s="150" t="s">
        <v>263</v>
      </c>
    </row>
    <row r="53" spans="1:3">
      <c r="A53" s="130">
        <v>44320</v>
      </c>
      <c r="B53" s="131"/>
      <c r="C53" s="132" t="s">
        <v>281</v>
      </c>
    </row>
    <row r="54" spans="1:3">
      <c r="A54" s="130"/>
      <c r="B54" s="131"/>
      <c r="C54" s="150"/>
    </row>
    <row r="55" spans="1:3">
      <c r="A55" s="130"/>
      <c r="B55" s="131"/>
      <c r="C55" s="132"/>
    </row>
    <row r="56" spans="1:3">
      <c r="A56" s="130"/>
      <c r="B56" s="131"/>
      <c r="C56" s="150"/>
    </row>
    <row r="57" spans="1:3">
      <c r="A57" s="130"/>
      <c r="B57" s="131"/>
      <c r="C57" s="132"/>
    </row>
    <row r="58" spans="1:3">
      <c r="A58" s="130"/>
      <c r="B58" s="131"/>
      <c r="C58" s="132"/>
    </row>
    <row r="59" spans="1:3">
      <c r="A59" s="130"/>
      <c r="B59" s="131"/>
      <c r="C59" s="132"/>
    </row>
    <row r="60" spans="1:3">
      <c r="A60" s="130"/>
      <c r="B60" s="131"/>
      <c r="C60" s="150"/>
    </row>
    <row r="61" spans="1:3">
      <c r="A61" s="130"/>
      <c r="B61" s="131"/>
      <c r="C61" s="150"/>
    </row>
    <row r="62" spans="1:3">
      <c r="A62" s="130"/>
      <c r="B62" s="131"/>
      <c r="C62" s="150"/>
    </row>
    <row r="63" spans="1:3">
      <c r="A63" s="130"/>
      <c r="B63" s="131"/>
      <c r="C63" s="150"/>
    </row>
  </sheetData>
  <sheetProtection sheet="1" selectLockedCells="1" selectUnlockedCells="1"/>
  <mergeCells count="4">
    <mergeCell ref="B4:C4"/>
    <mergeCell ref="B2:C2"/>
    <mergeCell ref="B3:C3"/>
    <mergeCell ref="A50:C50"/>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5:E26"/>
  <sheetViews>
    <sheetView showGridLines="0" topLeftCell="A10" zoomScaleNormal="100" workbookViewId="0">
      <selection activeCell="C23" sqref="C23:E23"/>
    </sheetView>
  </sheetViews>
  <sheetFormatPr defaultColWidth="62.42578125" defaultRowHeight="12.75"/>
  <cols>
    <col min="1" max="1" width="4.5703125" customWidth="1"/>
    <col min="2" max="2" width="8.28515625" customWidth="1"/>
    <col min="3" max="3" width="21.85546875" bestFit="1" customWidth="1"/>
    <col min="4" max="4" width="27.140625" bestFit="1" customWidth="1"/>
    <col min="5" max="5" width="48.7109375" customWidth="1"/>
    <col min="6" max="6" width="13.85546875" customWidth="1"/>
  </cols>
  <sheetData>
    <row r="5" spans="3:5" ht="20.25">
      <c r="C5" s="245" t="s">
        <v>277</v>
      </c>
      <c r="D5" s="245"/>
      <c r="E5" s="245"/>
    </row>
    <row r="8" spans="3:5">
      <c r="C8" s="124" t="s">
        <v>189</v>
      </c>
      <c r="D8" s="124" t="s">
        <v>190</v>
      </c>
      <c r="E8" s="124" t="s">
        <v>191</v>
      </c>
    </row>
    <row r="9" spans="3:5">
      <c r="C9" s="125" t="s">
        <v>192</v>
      </c>
      <c r="D9" s="125" t="s">
        <v>264</v>
      </c>
      <c r="E9" s="128" t="s">
        <v>193</v>
      </c>
    </row>
    <row r="10" spans="3:5" ht="24">
      <c r="C10" s="126" t="s">
        <v>219</v>
      </c>
      <c r="D10" s="126" t="s">
        <v>265</v>
      </c>
      <c r="E10" s="129" t="s">
        <v>194</v>
      </c>
    </row>
    <row r="11" spans="3:5">
      <c r="C11" s="125" t="s">
        <v>195</v>
      </c>
      <c r="D11" s="125" t="s">
        <v>266</v>
      </c>
      <c r="E11" s="128" t="s">
        <v>193</v>
      </c>
    </row>
    <row r="12" spans="3:5">
      <c r="C12" s="126" t="s">
        <v>196</v>
      </c>
      <c r="D12" s="126" t="s">
        <v>267</v>
      </c>
      <c r="E12" s="129" t="s">
        <v>194</v>
      </c>
    </row>
    <row r="13" spans="3:5">
      <c r="C13" s="125" t="s">
        <v>197</v>
      </c>
      <c r="D13" s="125" t="s">
        <v>268</v>
      </c>
      <c r="E13" s="128" t="s">
        <v>194</v>
      </c>
    </row>
    <row r="14" spans="3:5">
      <c r="C14" s="126" t="s">
        <v>198</v>
      </c>
      <c r="D14" s="126" t="s">
        <v>269</v>
      </c>
      <c r="E14" s="129" t="s">
        <v>194</v>
      </c>
    </row>
    <row r="15" spans="3:5">
      <c r="C15" s="125" t="s">
        <v>199</v>
      </c>
      <c r="D15" s="125" t="s">
        <v>271</v>
      </c>
      <c r="E15" s="128" t="s">
        <v>270</v>
      </c>
    </row>
    <row r="16" spans="3:5">
      <c r="C16" s="126" t="s">
        <v>200</v>
      </c>
      <c r="D16" s="126" t="s">
        <v>273</v>
      </c>
      <c r="E16" s="126" t="s">
        <v>272</v>
      </c>
    </row>
    <row r="17" spans="3:5">
      <c r="C17" s="127" t="s">
        <v>220</v>
      </c>
      <c r="D17" s="127" t="s">
        <v>275</v>
      </c>
      <c r="E17" s="224" t="s">
        <v>274</v>
      </c>
    </row>
    <row r="19" spans="3:5" ht="18" customHeight="1">
      <c r="C19" s="246" t="s">
        <v>276</v>
      </c>
      <c r="D19" s="246"/>
      <c r="E19" s="246"/>
    </row>
    <row r="20" spans="3:5" ht="51.75" customHeight="1">
      <c r="C20" s="247" t="s">
        <v>201</v>
      </c>
      <c r="D20" s="247"/>
      <c r="E20" s="247"/>
    </row>
    <row r="21" spans="3:5" ht="51.75" customHeight="1">
      <c r="C21" s="247" t="s">
        <v>202</v>
      </c>
      <c r="D21" s="247"/>
      <c r="E21" s="247"/>
    </row>
    <row r="22" spans="3:5" ht="51.75" customHeight="1">
      <c r="C22" s="247" t="s">
        <v>203</v>
      </c>
      <c r="D22" s="247"/>
      <c r="E22" s="247"/>
    </row>
    <row r="23" spans="3:5" ht="51.75" customHeight="1">
      <c r="C23" s="247" t="s">
        <v>278</v>
      </c>
      <c r="D23" s="247"/>
      <c r="E23" s="247"/>
    </row>
    <row r="24" spans="3:5" ht="11.25" customHeight="1"/>
    <row r="25" spans="3:5">
      <c r="C25" s="239" t="s">
        <v>222</v>
      </c>
      <c r="D25" s="240"/>
      <c r="E25" s="241"/>
    </row>
    <row r="26" spans="3:5" ht="39.75" customHeight="1">
      <c r="C26" s="242" t="s">
        <v>223</v>
      </c>
      <c r="D26" s="243"/>
      <c r="E26" s="244"/>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46"/>
  <sheetViews>
    <sheetView showGridLines="0" topLeftCell="A25" zoomScaleNormal="100" workbookViewId="0">
      <selection activeCell="A7" sqref="A7:XFD7"/>
    </sheetView>
  </sheetViews>
  <sheetFormatPr defaultColWidth="9.140625" defaultRowHeight="12.75"/>
  <cols>
    <col min="1" max="1" width="9.140625" style="133"/>
    <col min="2" max="2" width="8.140625" style="148" customWidth="1"/>
    <col min="3" max="3" width="35.7109375" style="156" bestFit="1" customWidth="1"/>
    <col min="4" max="4" width="114.7109375" style="143" customWidth="1"/>
    <col min="5" max="16384" width="9.140625" style="133"/>
  </cols>
  <sheetData>
    <row r="3" spans="2:4" ht="15.75">
      <c r="B3" s="248" t="s">
        <v>76</v>
      </c>
      <c r="C3" s="249"/>
      <c r="D3" s="250"/>
    </row>
    <row r="4" spans="2:4" ht="76.5">
      <c r="B4" s="134"/>
      <c r="C4" s="151" t="s">
        <v>72</v>
      </c>
      <c r="D4" s="135" t="s">
        <v>206</v>
      </c>
    </row>
    <row r="5" spans="2:4" ht="63.75">
      <c r="B5" s="136" t="s">
        <v>83</v>
      </c>
      <c r="C5" s="151" t="s">
        <v>115</v>
      </c>
      <c r="D5" s="137" t="s">
        <v>207</v>
      </c>
    </row>
    <row r="6" spans="2:4" ht="51">
      <c r="B6" s="136" t="s">
        <v>84</v>
      </c>
      <c r="C6" s="151" t="s">
        <v>88</v>
      </c>
      <c r="D6" s="135" t="s">
        <v>182</v>
      </c>
    </row>
    <row r="7" spans="2:4" ht="25.5">
      <c r="B7" s="136" t="s">
        <v>85</v>
      </c>
      <c r="C7" s="151" t="s">
        <v>116</v>
      </c>
      <c r="D7" s="135" t="s">
        <v>181</v>
      </c>
    </row>
    <row r="8" spans="2:4" ht="25.5">
      <c r="B8" s="136" t="s">
        <v>94</v>
      </c>
      <c r="C8" s="151" t="s">
        <v>117</v>
      </c>
      <c r="D8" s="138" t="s">
        <v>118</v>
      </c>
    </row>
    <row r="9" spans="2:4" ht="14.25" customHeight="1">
      <c r="B9" s="136" t="s">
        <v>95</v>
      </c>
      <c r="C9" s="152" t="s">
        <v>119</v>
      </c>
      <c r="D9" s="139" t="s">
        <v>120</v>
      </c>
    </row>
    <row r="11" spans="2:4">
      <c r="B11" s="140"/>
      <c r="C11" s="153"/>
      <c r="D11" s="141"/>
    </row>
    <row r="12" spans="2:4" ht="12.75" customHeight="1">
      <c r="B12" s="142"/>
      <c r="C12" s="154"/>
    </row>
    <row r="13" spans="2:4" ht="15.75">
      <c r="B13" s="251" t="s">
        <v>121</v>
      </c>
      <c r="C13" s="252"/>
      <c r="D13" s="253"/>
    </row>
    <row r="14" spans="2:4" ht="89.25">
      <c r="B14" s="136" t="s">
        <v>96</v>
      </c>
      <c r="C14" s="151" t="s">
        <v>122</v>
      </c>
      <c r="D14" s="135" t="s">
        <v>208</v>
      </c>
    </row>
    <row r="15" spans="2:4" ht="89.25">
      <c r="B15" s="136" t="s">
        <v>79</v>
      </c>
      <c r="C15" s="151" t="s">
        <v>123</v>
      </c>
      <c r="D15" s="135" t="s">
        <v>209</v>
      </c>
    </row>
    <row r="16" spans="2:4">
      <c r="B16" s="140"/>
      <c r="C16" s="153"/>
      <c r="D16" s="141"/>
    </row>
    <row r="17" spans="2:4">
      <c r="B17" s="140"/>
      <c r="C17" s="153"/>
      <c r="D17" s="141"/>
    </row>
    <row r="18" spans="2:4" ht="15.75">
      <c r="B18" s="256" t="s">
        <v>108</v>
      </c>
      <c r="C18" s="257"/>
      <c r="D18" s="258"/>
    </row>
    <row r="19" spans="2:4" ht="25.5">
      <c r="B19" s="136" t="s">
        <v>103</v>
      </c>
      <c r="C19" s="151" t="s">
        <v>104</v>
      </c>
      <c r="D19" s="135" t="s">
        <v>183</v>
      </c>
    </row>
    <row r="20" spans="2:4" ht="63.75">
      <c r="B20" s="136" t="s">
        <v>80</v>
      </c>
      <c r="C20" s="151" t="s">
        <v>98</v>
      </c>
      <c r="D20" s="135" t="s">
        <v>185</v>
      </c>
    </row>
    <row r="21" spans="2:4" ht="38.25">
      <c r="B21" s="136" t="s">
        <v>107</v>
      </c>
      <c r="C21" s="151" t="s">
        <v>106</v>
      </c>
      <c r="D21" s="135" t="s">
        <v>186</v>
      </c>
    </row>
    <row r="22" spans="2:4" ht="228" customHeight="1">
      <c r="B22" s="259" t="s">
        <v>204</v>
      </c>
      <c r="C22" s="260"/>
      <c r="D22" s="261"/>
    </row>
    <row r="23" spans="2:4">
      <c r="B23" s="140"/>
      <c r="C23" s="153"/>
      <c r="D23" s="141"/>
    </row>
    <row r="24" spans="2:4">
      <c r="B24" s="140"/>
      <c r="C24" s="153"/>
      <c r="D24" s="141"/>
    </row>
    <row r="25" spans="2:4" ht="15.75">
      <c r="B25" s="254" t="s">
        <v>97</v>
      </c>
      <c r="C25" s="254"/>
      <c r="D25" s="254"/>
    </row>
    <row r="26" spans="2:4" ht="51">
      <c r="B26" s="144" t="s">
        <v>176</v>
      </c>
      <c r="C26" s="155" t="s">
        <v>51</v>
      </c>
      <c r="D26" s="145" t="s">
        <v>210</v>
      </c>
    </row>
    <row r="27" spans="2:4">
      <c r="B27" s="144" t="s">
        <v>244</v>
      </c>
      <c r="C27" s="155" t="s">
        <v>248</v>
      </c>
      <c r="D27" s="145" t="s">
        <v>249</v>
      </c>
    </row>
    <row r="28" spans="2:4">
      <c r="B28" s="136" t="s">
        <v>5</v>
      </c>
      <c r="C28" s="151" t="s">
        <v>124</v>
      </c>
      <c r="D28" s="146" t="s">
        <v>125</v>
      </c>
    </row>
    <row r="29" spans="2:4" ht="25.5">
      <c r="B29" s="136" t="s">
        <v>7</v>
      </c>
      <c r="C29" s="151" t="s">
        <v>126</v>
      </c>
      <c r="D29" s="135" t="s">
        <v>127</v>
      </c>
    </row>
    <row r="30" spans="2:4" ht="25.5">
      <c r="B30" s="136" t="s">
        <v>13</v>
      </c>
      <c r="C30" s="151" t="s">
        <v>128</v>
      </c>
      <c r="D30" s="135" t="s">
        <v>129</v>
      </c>
    </row>
    <row r="31" spans="2:4" ht="38.25">
      <c r="B31" s="136" t="s">
        <v>11</v>
      </c>
      <c r="C31" s="151" t="s">
        <v>10</v>
      </c>
      <c r="D31" s="135" t="s">
        <v>130</v>
      </c>
    </row>
    <row r="32" spans="2:4" ht="38.25">
      <c r="B32" s="136" t="s">
        <v>45</v>
      </c>
      <c r="C32" s="151" t="s">
        <v>131</v>
      </c>
      <c r="D32" s="135" t="s">
        <v>170</v>
      </c>
    </row>
    <row r="33" spans="1:6" ht="15.75">
      <c r="B33" s="254" t="s">
        <v>132</v>
      </c>
      <c r="C33" s="254"/>
      <c r="D33" s="254"/>
    </row>
    <row r="34" spans="1:6">
      <c r="B34" s="147" t="s">
        <v>90</v>
      </c>
      <c r="C34" s="151" t="s">
        <v>81</v>
      </c>
      <c r="D34" s="146" t="s">
        <v>133</v>
      </c>
    </row>
    <row r="35" spans="1:6" ht="38.25">
      <c r="B35" s="147" t="s">
        <v>9</v>
      </c>
      <c r="C35" s="151" t="s">
        <v>8</v>
      </c>
      <c r="D35" s="135" t="s">
        <v>171</v>
      </c>
    </row>
    <row r="36" spans="1:6" ht="38.25">
      <c r="B36" s="147" t="s">
        <v>92</v>
      </c>
      <c r="C36" s="151" t="s">
        <v>93</v>
      </c>
      <c r="D36" s="135" t="s">
        <v>169</v>
      </c>
    </row>
    <row r="37" spans="1:6" ht="25.5">
      <c r="B37" s="147" t="s">
        <v>61</v>
      </c>
      <c r="C37" s="151" t="s">
        <v>62</v>
      </c>
      <c r="D37" s="135" t="s">
        <v>134</v>
      </c>
    </row>
    <row r="38" spans="1:6" ht="63.75">
      <c r="B38" s="147" t="s">
        <v>216</v>
      </c>
      <c r="C38" s="151" t="s">
        <v>217</v>
      </c>
      <c r="D38" s="135" t="s">
        <v>218</v>
      </c>
    </row>
    <row r="39" spans="1:6" ht="51">
      <c r="B39" s="147" t="s">
        <v>173</v>
      </c>
      <c r="C39" s="151" t="s">
        <v>174</v>
      </c>
      <c r="D39" s="135" t="s">
        <v>188</v>
      </c>
    </row>
    <row r="40" spans="1:6" ht="38.25">
      <c r="B40" s="147" t="s">
        <v>225</v>
      </c>
      <c r="C40" s="151" t="s">
        <v>227</v>
      </c>
      <c r="D40" s="135" t="s">
        <v>229</v>
      </c>
    </row>
    <row r="41" spans="1:6" ht="38.25">
      <c r="B41" s="147" t="s">
        <v>226</v>
      </c>
      <c r="C41" s="151" t="s">
        <v>228</v>
      </c>
      <c r="D41" s="135" t="s">
        <v>230</v>
      </c>
    </row>
    <row r="42" spans="1:6" ht="37.5" customHeight="1">
      <c r="B42" s="133"/>
      <c r="C42" s="143"/>
      <c r="D42" s="149" t="s">
        <v>224</v>
      </c>
    </row>
    <row r="43" spans="1:6" ht="197.25" customHeight="1">
      <c r="B43" s="262" t="s">
        <v>187</v>
      </c>
      <c r="C43" s="263"/>
      <c r="D43" s="264"/>
    </row>
    <row r="46" spans="1:6">
      <c r="A46" s="255" t="s">
        <v>214</v>
      </c>
      <c r="B46" s="255"/>
      <c r="C46" s="255"/>
      <c r="D46" s="255"/>
      <c r="E46" s="255"/>
      <c r="F46" s="255"/>
    </row>
  </sheetData>
  <sheetProtection sheet="1" selectLockedCells="1" selectUnlockedCells="1"/>
  <mergeCells count="8">
    <mergeCell ref="B3:D3"/>
    <mergeCell ref="B13:D13"/>
    <mergeCell ref="B25:D25"/>
    <mergeCell ref="A46:F46"/>
    <mergeCell ref="B18:D18"/>
    <mergeCell ref="B22:D22"/>
    <mergeCell ref="B33:D33"/>
    <mergeCell ref="B43:D43"/>
  </mergeCells>
  <hyperlinks>
    <hyperlink ref="D42" r:id="rId1" xr:uid="{7AF8AD4B-36DF-4BB5-B170-306AB78127B1}"/>
  </hyperlinks>
  <pageMargins left="0.7" right="0.7" top="0.75" bottom="0.75" header="0.3" footer="0.3"/>
  <pageSetup scale="4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3:H26"/>
  <sheetViews>
    <sheetView showGridLines="0" topLeftCell="A7" zoomScaleNormal="100" workbookViewId="0">
      <selection activeCell="G21" sqref="G21"/>
    </sheetView>
  </sheetViews>
  <sheetFormatPr defaultColWidth="9.140625" defaultRowHeight="12.75"/>
  <cols>
    <col min="1" max="3" width="9.140625" style="72"/>
    <col min="4" max="4" width="9.140625" style="89"/>
    <col min="5" max="5" width="9.140625" style="72"/>
    <col min="6" max="6" width="1.7109375" style="72" customWidth="1"/>
    <col min="7" max="7" width="20.85546875" style="72" customWidth="1"/>
    <col min="8" max="16384" width="9.140625" style="72"/>
  </cols>
  <sheetData>
    <row r="3" spans="2:8" ht="20.25">
      <c r="B3" s="269" t="s">
        <v>109</v>
      </c>
      <c r="C3" s="269"/>
      <c r="D3" s="269"/>
      <c r="E3" s="269"/>
      <c r="F3" s="269"/>
      <c r="G3" s="269"/>
      <c r="H3" s="269"/>
    </row>
    <row r="4" spans="2:8">
      <c r="B4" s="270" t="s">
        <v>110</v>
      </c>
      <c r="C4" s="271"/>
      <c r="D4" s="271"/>
      <c r="E4" s="271"/>
      <c r="F4" s="271"/>
      <c r="G4" s="271"/>
      <c r="H4" s="271"/>
    </row>
    <row r="5" spans="2:8" ht="39" customHeight="1">
      <c r="B5" s="271"/>
      <c r="C5" s="271"/>
      <c r="D5" s="271"/>
      <c r="E5" s="271"/>
      <c r="F5" s="271"/>
      <c r="G5" s="271"/>
      <c r="H5" s="271"/>
    </row>
    <row r="6" spans="2:8">
      <c r="B6" s="73"/>
      <c r="C6" s="74"/>
      <c r="D6" s="75"/>
      <c r="E6" s="74"/>
      <c r="F6" s="74"/>
      <c r="G6" s="74"/>
      <c r="H6" s="76"/>
    </row>
    <row r="7" spans="2:8">
      <c r="B7" s="77"/>
      <c r="C7" s="265" t="s">
        <v>111</v>
      </c>
      <c r="D7" s="265"/>
      <c r="E7" s="265"/>
      <c r="F7" s="78"/>
      <c r="G7" s="79" t="s">
        <v>205</v>
      </c>
      <c r="H7" s="80"/>
    </row>
    <row r="8" spans="2:8">
      <c r="B8" s="77"/>
      <c r="C8" s="78"/>
      <c r="D8" s="81"/>
      <c r="E8" s="78"/>
      <c r="F8" s="78"/>
      <c r="G8" s="78"/>
      <c r="H8" s="80"/>
    </row>
    <row r="9" spans="2:8">
      <c r="B9" s="77"/>
      <c r="C9" s="265" t="s">
        <v>16</v>
      </c>
      <c r="D9" s="265"/>
      <c r="E9" s="265"/>
      <c r="F9" s="78"/>
      <c r="G9" s="82">
        <v>123456789</v>
      </c>
      <c r="H9" s="80"/>
    </row>
    <row r="10" spans="2:8">
      <c r="B10" s="77"/>
      <c r="C10" s="78"/>
      <c r="D10" s="81"/>
      <c r="E10" s="78"/>
      <c r="F10" s="78"/>
      <c r="G10" s="83"/>
      <c r="H10" s="80"/>
    </row>
    <row r="11" spans="2:8">
      <c r="B11" s="77"/>
      <c r="C11" s="265" t="s">
        <v>52</v>
      </c>
      <c r="D11" s="265"/>
      <c r="E11" s="265"/>
      <c r="F11" s="78"/>
      <c r="G11" s="82">
        <v>58401</v>
      </c>
      <c r="H11" s="80"/>
    </row>
    <row r="12" spans="2:8">
      <c r="B12" s="77"/>
      <c r="C12" s="78"/>
      <c r="D12" s="81"/>
      <c r="E12" s="78"/>
      <c r="F12" s="78"/>
      <c r="G12" s="78"/>
      <c r="H12" s="80"/>
    </row>
    <row r="13" spans="2:8">
      <c r="B13" s="77"/>
      <c r="C13" s="265" t="s">
        <v>39</v>
      </c>
      <c r="D13" s="265"/>
      <c r="E13" s="265"/>
      <c r="F13" s="78"/>
      <c r="G13" s="84">
        <v>1</v>
      </c>
      <c r="H13" s="80"/>
    </row>
    <row r="14" spans="2:8">
      <c r="B14" s="77"/>
      <c r="C14" s="78"/>
      <c r="D14" s="81"/>
      <c r="E14" s="78"/>
      <c r="F14" s="78"/>
      <c r="G14" s="78"/>
      <c r="H14" s="80"/>
    </row>
    <row r="15" spans="2:8">
      <c r="B15" s="77"/>
      <c r="C15" s="265" t="s">
        <v>112</v>
      </c>
      <c r="D15" s="265"/>
      <c r="E15" s="265"/>
      <c r="F15" s="78"/>
      <c r="G15" s="84"/>
      <c r="H15" s="80"/>
    </row>
    <row r="16" spans="2:8">
      <c r="B16" s="77"/>
      <c r="C16" s="78"/>
      <c r="D16" s="81"/>
      <c r="E16" s="78"/>
      <c r="F16" s="78"/>
      <c r="G16" s="78"/>
      <c r="H16" s="80"/>
    </row>
    <row r="17" spans="1:8">
      <c r="B17" s="77"/>
      <c r="C17" s="265" t="s">
        <v>113</v>
      </c>
      <c r="D17" s="265"/>
      <c r="E17" s="265"/>
      <c r="F17" s="78"/>
      <c r="G17" s="84"/>
      <c r="H17" s="80"/>
    </row>
    <row r="18" spans="1:8">
      <c r="B18" s="77"/>
      <c r="C18" s="78"/>
      <c r="D18" s="81"/>
      <c r="E18" s="78"/>
      <c r="F18" s="78"/>
      <c r="G18" s="78"/>
      <c r="H18" s="80"/>
    </row>
    <row r="19" spans="1:8">
      <c r="B19" s="77"/>
      <c r="C19" s="266" t="s">
        <v>114</v>
      </c>
      <c r="D19" s="266"/>
      <c r="E19" s="266"/>
      <c r="F19" s="107"/>
      <c r="G19" s="84"/>
      <c r="H19" s="80"/>
    </row>
    <row r="20" spans="1:8">
      <c r="B20" s="77"/>
      <c r="C20" s="219"/>
      <c r="D20" s="219"/>
      <c r="E20" s="219"/>
      <c r="F20" s="107"/>
      <c r="G20" s="220"/>
      <c r="H20" s="80"/>
    </row>
    <row r="21" spans="1:8">
      <c r="B21" s="268" t="s">
        <v>250</v>
      </c>
      <c r="C21" s="266"/>
      <c r="D21" s="266"/>
      <c r="E21" s="266"/>
      <c r="F21" s="107"/>
      <c r="G21" s="84"/>
      <c r="H21" s="80"/>
    </row>
    <row r="22" spans="1:8">
      <c r="B22" s="77"/>
      <c r="C22" s="219"/>
      <c r="D22" s="219"/>
      <c r="E22" s="219"/>
      <c r="F22" s="107"/>
      <c r="G22" s="220"/>
      <c r="H22" s="80"/>
    </row>
    <row r="23" spans="1:8">
      <c r="B23" s="267" t="s">
        <v>158</v>
      </c>
      <c r="C23" s="265"/>
      <c r="D23" s="265"/>
      <c r="E23" s="265"/>
      <c r="F23" s="218"/>
      <c r="G23" s="79"/>
      <c r="H23" s="80"/>
    </row>
    <row r="24" spans="1:8">
      <c r="B24" s="85"/>
      <c r="C24" s="86"/>
      <c r="D24" s="87"/>
      <c r="E24" s="86"/>
      <c r="F24" s="86"/>
      <c r="G24" s="86"/>
      <c r="H24" s="88"/>
    </row>
    <row r="26" spans="1:8" ht="19.5" customHeight="1">
      <c r="A26" s="122"/>
    </row>
  </sheetData>
  <sheetProtection sheet="1" objects="1" scenarios="1" formatColumns="0" selectLockedCells="1"/>
  <mergeCells count="11">
    <mergeCell ref="B3:H3"/>
    <mergeCell ref="B4:H5"/>
    <mergeCell ref="C7:E7"/>
    <mergeCell ref="C9:E9"/>
    <mergeCell ref="C11:E11"/>
    <mergeCell ref="C15:E15"/>
    <mergeCell ref="C17:E17"/>
    <mergeCell ref="C19:E19"/>
    <mergeCell ref="B23:E23"/>
    <mergeCell ref="C13:E13"/>
    <mergeCell ref="B21:E2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Validation!$D$30:$D$33</xm:f>
          </x14:formula1>
          <xm:sqref>G17</xm:sqref>
        </x14:dataValidation>
        <x14:dataValidation type="list" allowBlank="1" showInputMessage="1" showErrorMessage="1" xr:uid="{00000000-0002-0000-0400-000001000000}">
          <x14:formula1>
            <xm:f>Validation!$B$30:$B$33</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D5CF-34F0-43F1-A4D2-A3C29DA73C0D}">
  <sheetPr>
    <tabColor theme="3" tint="0.79998168889431442"/>
    <pageSetUpPr fitToPage="1"/>
  </sheetPr>
  <dimension ref="A2:AS71"/>
  <sheetViews>
    <sheetView showGridLines="0" tabSelected="1" zoomScale="90" zoomScaleNormal="90" zoomScalePageLayoutView="40" workbookViewId="0">
      <selection activeCell="L8" sqref="L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3" width="7.42578125" style="2" hidden="1" customWidth="1"/>
    <col min="44" max="44" width="7.42578125" style="2" customWidth="1"/>
    <col min="45"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157" t="s">
        <v>244</v>
      </c>
      <c r="M5" s="157" t="s">
        <v>5</v>
      </c>
      <c r="N5" s="32" t="s">
        <v>7</v>
      </c>
      <c r="O5" s="32" t="s">
        <v>13</v>
      </c>
      <c r="P5" s="32" t="s">
        <v>11</v>
      </c>
      <c r="Q5" s="32" t="s">
        <v>45</v>
      </c>
      <c r="R5" s="285" t="s">
        <v>89</v>
      </c>
      <c r="S5" s="287"/>
      <c r="T5" s="1"/>
      <c r="U5" s="69" t="s">
        <v>80</v>
      </c>
      <c r="V5" s="119" t="s">
        <v>103</v>
      </c>
      <c r="W5" s="160"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44164</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44165</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44166</v>
      </c>
      <c r="C8" s="36"/>
      <c r="D8" s="61"/>
      <c r="E8" s="61"/>
      <c r="F8" s="61"/>
      <c r="G8" s="61"/>
      <c r="H8" s="61"/>
      <c r="I8" s="70"/>
      <c r="J8" s="64"/>
      <c r="K8" s="61"/>
      <c r="L8" s="62"/>
      <c r="M8" s="62"/>
      <c r="N8" s="61"/>
      <c r="O8" s="61"/>
      <c r="P8" s="61"/>
      <c r="Q8" s="61"/>
      <c r="R8" s="61"/>
      <c r="S8" s="63"/>
      <c r="T8" s="6"/>
      <c r="U8" s="70"/>
      <c r="V8" s="120"/>
      <c r="W8" s="118"/>
      <c r="Z8" s="329" t="s">
        <v>251</v>
      </c>
      <c r="AA8" s="330"/>
      <c r="AB8" s="3"/>
      <c r="AC8" s="331">
        <f>VLOOKUP(Z8,Validation!B4:F15,2,FALSE)</f>
        <v>44164</v>
      </c>
      <c r="AD8" s="332"/>
      <c r="AE8" s="3"/>
      <c r="AF8" s="331">
        <f>VLOOKUP(Z8,Validation!B4:F15,4,FALSE)</f>
        <v>44198</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44167</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44168</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44169</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'Timesheet Setup'!G19</f>
        <v>0</v>
      </c>
      <c r="AD11" s="104"/>
      <c r="AE11" s="325" t="s">
        <v>155</v>
      </c>
      <c r="AF11" s="326"/>
      <c r="AG11" s="100">
        <f>'Timesheet Setup'!G23</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44170</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158"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'Timesheet Setup'!G21</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157" t="s">
        <v>244</v>
      </c>
      <c r="M17" s="157" t="s">
        <v>5</v>
      </c>
      <c r="N17" s="32" t="s">
        <v>7</v>
      </c>
      <c r="O17" s="32" t="s">
        <v>13</v>
      </c>
      <c r="P17" s="32" t="s">
        <v>11</v>
      </c>
      <c r="Q17" s="32" t="s">
        <v>45</v>
      </c>
      <c r="R17" s="285" t="s">
        <v>89</v>
      </c>
      <c r="S17" s="287"/>
      <c r="T17" s="1"/>
      <c r="U17" s="69" t="s">
        <v>80</v>
      </c>
      <c r="V17" s="119" t="s">
        <v>103</v>
      </c>
      <c r="W17" s="160"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44171</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44172</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44173</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44174</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44175</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44176</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44177</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157" t="s">
        <v>244</v>
      </c>
      <c r="M29" s="157" t="s">
        <v>5</v>
      </c>
      <c r="N29" s="32" t="s">
        <v>7</v>
      </c>
      <c r="O29" s="32" t="s">
        <v>13</v>
      </c>
      <c r="P29" s="32" t="s">
        <v>11</v>
      </c>
      <c r="Q29" s="32" t="s">
        <v>45</v>
      </c>
      <c r="R29" s="285" t="s">
        <v>89</v>
      </c>
      <c r="S29" s="287"/>
      <c r="T29" s="1"/>
      <c r="U29" s="69" t="s">
        <v>80</v>
      </c>
      <c r="V29" s="119" t="s">
        <v>103</v>
      </c>
      <c r="W29" s="160"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44178</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44179</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44180</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44181</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44182</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44183</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44184</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7"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157" t="s">
        <v>244</v>
      </c>
      <c r="M41" s="157" t="s">
        <v>5</v>
      </c>
      <c r="N41" s="32" t="s">
        <v>7</v>
      </c>
      <c r="O41" s="32" t="s">
        <v>13</v>
      </c>
      <c r="P41" s="32" t="s">
        <v>11</v>
      </c>
      <c r="Q41" s="32" t="s">
        <v>45</v>
      </c>
      <c r="R41" s="285" t="s">
        <v>89</v>
      </c>
      <c r="S41" s="287"/>
      <c r="T41" s="1"/>
      <c r="U41" s="69" t="s">
        <v>80</v>
      </c>
      <c r="V41" s="119" t="s">
        <v>103</v>
      </c>
      <c r="W41" s="160"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44185</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44186</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44187</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44188</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44189</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44190</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44191</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ref="AG48:AG49" si="26">AF48</f>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7">SUMIF($B42:$B48,"&lt;&gt;0",D42:D48)</f>
        <v>0</v>
      </c>
      <c r="E49" s="39">
        <f t="shared" si="27"/>
        <v>0</v>
      </c>
      <c r="F49" s="39">
        <f t="shared" si="27"/>
        <v>0</v>
      </c>
      <c r="G49" s="39"/>
      <c r="H49" s="39"/>
      <c r="I49" s="60">
        <f t="shared" si="27"/>
        <v>0</v>
      </c>
      <c r="J49" s="60">
        <f t="shared" si="27"/>
        <v>0</v>
      </c>
      <c r="K49" s="39">
        <f t="shared" si="27"/>
        <v>0</v>
      </c>
      <c r="L49" s="39">
        <f t="shared" si="27"/>
        <v>0</v>
      </c>
      <c r="M49" s="39">
        <f t="shared" si="27"/>
        <v>0</v>
      </c>
      <c r="N49" s="39">
        <f t="shared" si="27"/>
        <v>0</v>
      </c>
      <c r="O49" s="39">
        <f t="shared" si="27"/>
        <v>0</v>
      </c>
      <c r="P49" s="39">
        <f t="shared" si="27"/>
        <v>0</v>
      </c>
      <c r="Q49" s="39">
        <f t="shared" si="27"/>
        <v>0</v>
      </c>
      <c r="R49" s="39">
        <f t="shared" si="27"/>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26"/>
        <v>0</v>
      </c>
      <c r="AJ49" s="47"/>
      <c r="AK49" s="34" t="s">
        <v>33</v>
      </c>
      <c r="AL49" s="115">
        <f>SUM(AL42:AL48)</f>
        <v>0</v>
      </c>
      <c r="AM49" s="115">
        <f t="shared" ref="AM49:AO49" si="28">SUM(AM42:AM48)</f>
        <v>0</v>
      </c>
      <c r="AN49" s="115">
        <f t="shared" si="28"/>
        <v>0</v>
      </c>
      <c r="AO49" s="115">
        <f t="shared" si="28"/>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6.5" thickTop="1" thickBot="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9">AF51</f>
        <v>0</v>
      </c>
      <c r="AJ51" s="47"/>
      <c r="AK51" s="46"/>
      <c r="AL51" s="46"/>
      <c r="AM51" s="46"/>
      <c r="AN51" s="46"/>
      <c r="AO51" s="46"/>
      <c r="AP51" s="162"/>
    </row>
    <row r="52" spans="1:45" ht="13.5" customHeight="1" thickTop="1" thickBot="1">
      <c r="A52" s="298" t="s">
        <v>35</v>
      </c>
      <c r="B52" s="298"/>
      <c r="C52" s="299" t="s">
        <v>178</v>
      </c>
      <c r="D52" s="300"/>
      <c r="E52" s="300"/>
      <c r="F52" s="300"/>
      <c r="G52" s="300"/>
      <c r="H52" s="301"/>
      <c r="I52" s="302" t="s">
        <v>177</v>
      </c>
      <c r="J52" s="303"/>
      <c r="K52" s="304" t="s">
        <v>97</v>
      </c>
      <c r="L52" s="305"/>
      <c r="M52" s="305"/>
      <c r="N52" s="305"/>
      <c r="O52" s="305"/>
      <c r="P52" s="305"/>
      <c r="Q52" s="305"/>
      <c r="R52" s="305"/>
      <c r="S52" s="306"/>
      <c r="T52" s="3"/>
      <c r="U52" s="307" t="s">
        <v>108</v>
      </c>
      <c r="V52" s="308"/>
      <c r="W52" s="309"/>
      <c r="X52" s="3"/>
      <c r="Y52" s="3"/>
      <c r="Z52" s="202" t="s">
        <v>105</v>
      </c>
      <c r="AA52" s="276" t="s">
        <v>106</v>
      </c>
      <c r="AB52" s="277"/>
      <c r="AC52" s="277"/>
      <c r="AD52" s="278"/>
      <c r="AE52" s="199" t="s">
        <v>107</v>
      </c>
      <c r="AF52" s="209">
        <f>SUM(W13+W25+W37+W49+W61)</f>
        <v>0</v>
      </c>
      <c r="AG52" s="182">
        <f t="shared" si="29"/>
        <v>0</v>
      </c>
      <c r="AH52" s="3"/>
      <c r="AI52" s="3"/>
      <c r="AJ52" s="47"/>
      <c r="AK52" s="32" t="s">
        <v>35</v>
      </c>
      <c r="AL52" s="285" t="s">
        <v>73</v>
      </c>
      <c r="AM52" s="286"/>
      <c r="AN52" s="286"/>
      <c r="AO52" s="287"/>
      <c r="AP52" s="162"/>
      <c r="AR52" s="3"/>
      <c r="AS52" s="3"/>
    </row>
    <row r="53" spans="1:45" ht="12.75" customHeight="1" thickTop="1" thickBot="1">
      <c r="A53" s="32" t="s">
        <v>24</v>
      </c>
      <c r="B53" s="33" t="s">
        <v>25</v>
      </c>
      <c r="C53" s="32" t="s">
        <v>234</v>
      </c>
      <c r="D53" s="32" t="s">
        <v>83</v>
      </c>
      <c r="E53" s="32" t="s">
        <v>84</v>
      </c>
      <c r="F53" s="32" t="s">
        <v>85</v>
      </c>
      <c r="G53" s="285" t="s">
        <v>89</v>
      </c>
      <c r="H53" s="288"/>
      <c r="I53" s="113" t="s">
        <v>96</v>
      </c>
      <c r="J53" s="112" t="s">
        <v>79</v>
      </c>
      <c r="K53" s="32" t="s">
        <v>176</v>
      </c>
      <c r="L53" s="157" t="s">
        <v>244</v>
      </c>
      <c r="M53" s="157" t="s">
        <v>5</v>
      </c>
      <c r="N53" s="32" t="s">
        <v>7</v>
      </c>
      <c r="O53" s="32" t="s">
        <v>13</v>
      </c>
      <c r="P53" s="32" t="s">
        <v>11</v>
      </c>
      <c r="Q53" s="32" t="s">
        <v>45</v>
      </c>
      <c r="R53" s="285" t="s">
        <v>89</v>
      </c>
      <c r="S53" s="287"/>
      <c r="T53" s="1"/>
      <c r="U53" s="69" t="s">
        <v>80</v>
      </c>
      <c r="V53" s="119" t="s">
        <v>103</v>
      </c>
      <c r="W53" s="160" t="s">
        <v>107</v>
      </c>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31" t="s">
        <v>26</v>
      </c>
      <c r="B54" s="41">
        <f>IF(B48&lt;&gt;0,IF(SUM(B48+1)&gt;$AF$8,0, SUM(B48+1)),0)</f>
        <v>44192</v>
      </c>
      <c r="C54" s="36"/>
      <c r="D54" s="61"/>
      <c r="E54" s="61"/>
      <c r="F54" s="61"/>
      <c r="G54" s="61"/>
      <c r="H54" s="61"/>
      <c r="I54" s="111"/>
      <c r="J54" s="64"/>
      <c r="K54" s="61"/>
      <c r="L54" s="61"/>
      <c r="M54" s="61"/>
      <c r="N54" s="61"/>
      <c r="O54" s="61"/>
      <c r="P54" s="61"/>
      <c r="Q54" s="61"/>
      <c r="R54" s="61"/>
      <c r="S54" s="63"/>
      <c r="T54" s="3"/>
      <c r="U54" s="70"/>
      <c r="V54" s="120"/>
      <c r="W54" s="118"/>
      <c r="X54" s="3"/>
      <c r="Y54" s="3"/>
      <c r="Z54" s="281" t="s">
        <v>238</v>
      </c>
      <c r="AA54" s="281"/>
      <c r="AB54" s="281"/>
      <c r="AC54" s="281"/>
      <c r="AD54" s="281"/>
      <c r="AE54" s="281"/>
      <c r="AF54" s="281"/>
      <c r="AG54" s="281"/>
      <c r="AH54" s="3"/>
      <c r="AI54" s="3"/>
      <c r="AJ54" s="47"/>
      <c r="AK54" s="34" t="s">
        <v>26</v>
      </c>
      <c r="AL54" s="37">
        <f t="shared" ref="AL54:AL60" si="30">I54</f>
        <v>0</v>
      </c>
      <c r="AM54" s="37">
        <f t="shared" ref="AM54:AM60" si="31">K54</f>
        <v>0</v>
      </c>
      <c r="AN54" s="37">
        <f t="shared" ref="AN54:AN60" si="32">IF($V$13&gt;0,U54,0)</f>
        <v>0</v>
      </c>
      <c r="AO54" s="37">
        <f t="shared" ref="AO54:AO60" si="33">IF(E54&gt;8,8,E54)</f>
        <v>0</v>
      </c>
      <c r="AP54" s="162"/>
      <c r="AS54" s="3"/>
    </row>
    <row r="55" spans="1:45" ht="13.5" thickBot="1">
      <c r="A55" s="31" t="s">
        <v>27</v>
      </c>
      <c r="B55" s="41">
        <f t="shared" ref="B55:B60" si="34">IF(B54&lt;&gt;0,IF(SUM(B54+1)&gt;$AF$8,0, SUM(B54+1)),0)</f>
        <v>44193</v>
      </c>
      <c r="C55" s="36"/>
      <c r="D55" s="61"/>
      <c r="E55" s="61"/>
      <c r="F55" s="61"/>
      <c r="G55" s="61"/>
      <c r="H55" s="61"/>
      <c r="I55" s="111"/>
      <c r="J55" s="64"/>
      <c r="K55" s="61"/>
      <c r="L55" s="61"/>
      <c r="M55" s="61"/>
      <c r="N55" s="61"/>
      <c r="O55" s="61"/>
      <c r="P55" s="61"/>
      <c r="Q55" s="61"/>
      <c r="R55" s="61"/>
      <c r="S55" s="63"/>
      <c r="T55" s="3"/>
      <c r="U55" s="70"/>
      <c r="V55" s="120"/>
      <c r="W55" s="118"/>
      <c r="X55" s="3"/>
      <c r="Y55" s="3"/>
      <c r="Z55" s="3"/>
      <c r="AA55" s="3"/>
      <c r="AB55" s="3"/>
      <c r="AC55" s="3"/>
      <c r="AD55" s="3"/>
      <c r="AE55" s="3"/>
      <c r="AF55" s="3"/>
      <c r="AG55" s="3"/>
      <c r="AH55" s="3"/>
      <c r="AI55" s="3"/>
      <c r="AJ55" s="47"/>
      <c r="AK55" s="34" t="s">
        <v>27</v>
      </c>
      <c r="AL55" s="37">
        <f t="shared" si="30"/>
        <v>0</v>
      </c>
      <c r="AM55" s="37">
        <f t="shared" si="31"/>
        <v>0</v>
      </c>
      <c r="AN55" s="37">
        <f t="shared" si="32"/>
        <v>0</v>
      </c>
      <c r="AO55" s="37">
        <f t="shared" si="33"/>
        <v>0</v>
      </c>
      <c r="AP55" s="162"/>
    </row>
    <row r="56" spans="1:45" ht="13.5" thickTop="1">
      <c r="A56" s="31" t="s">
        <v>28</v>
      </c>
      <c r="B56" s="41">
        <f t="shared" si="34"/>
        <v>44194</v>
      </c>
      <c r="C56" s="36"/>
      <c r="D56" s="61"/>
      <c r="E56" s="61"/>
      <c r="F56" s="61"/>
      <c r="G56" s="61"/>
      <c r="H56" s="61"/>
      <c r="I56" s="111"/>
      <c r="J56" s="64"/>
      <c r="K56" s="61"/>
      <c r="L56" s="61"/>
      <c r="M56" s="61"/>
      <c r="N56" s="61"/>
      <c r="O56" s="61"/>
      <c r="P56" s="61"/>
      <c r="Q56" s="61"/>
      <c r="R56" s="61"/>
      <c r="S56" s="63"/>
      <c r="T56" s="3"/>
      <c r="U56" s="70"/>
      <c r="V56" s="120"/>
      <c r="W56" s="118"/>
      <c r="X56" s="3"/>
      <c r="Y56" s="98"/>
      <c r="Z56" s="13"/>
      <c r="AA56" s="13"/>
      <c r="AB56" s="13"/>
      <c r="AC56" s="13"/>
      <c r="AD56" s="13"/>
      <c r="AE56" s="13"/>
      <c r="AF56" s="13"/>
      <c r="AG56" s="13"/>
      <c r="AH56" s="14"/>
      <c r="AI56" s="3"/>
      <c r="AJ56" s="47"/>
      <c r="AK56" s="34" t="s">
        <v>28</v>
      </c>
      <c r="AL56" s="37">
        <f t="shared" si="30"/>
        <v>0</v>
      </c>
      <c r="AM56" s="37">
        <f t="shared" si="31"/>
        <v>0</v>
      </c>
      <c r="AN56" s="37">
        <f t="shared" si="32"/>
        <v>0</v>
      </c>
      <c r="AO56" s="37">
        <f t="shared" si="33"/>
        <v>0</v>
      </c>
      <c r="AP56" s="162"/>
    </row>
    <row r="57" spans="1:45" ht="12.75" customHeight="1">
      <c r="A57" s="31" t="s">
        <v>29</v>
      </c>
      <c r="B57" s="41">
        <f t="shared" si="34"/>
        <v>44195</v>
      </c>
      <c r="C57" s="36"/>
      <c r="D57" s="61"/>
      <c r="E57" s="61"/>
      <c r="F57" s="61"/>
      <c r="G57" s="61"/>
      <c r="H57" s="61"/>
      <c r="I57" s="111"/>
      <c r="J57" s="64"/>
      <c r="K57" s="61"/>
      <c r="L57" s="61"/>
      <c r="M57" s="61"/>
      <c r="N57" s="61"/>
      <c r="O57" s="61"/>
      <c r="P57" s="61"/>
      <c r="Q57" s="61"/>
      <c r="R57" s="61"/>
      <c r="S57" s="63"/>
      <c r="T57" s="3"/>
      <c r="U57" s="70"/>
      <c r="V57" s="120"/>
      <c r="W57" s="118"/>
      <c r="X57" s="3"/>
      <c r="Y57" s="15"/>
      <c r="Z57" s="284"/>
      <c r="AA57" s="284"/>
      <c r="AB57" s="284"/>
      <c r="AC57" s="284"/>
      <c r="AD57" s="284"/>
      <c r="AE57" s="284"/>
      <c r="AF57" s="284"/>
      <c r="AG57" s="284"/>
      <c r="AH57" s="16"/>
      <c r="AI57" s="3"/>
      <c r="AJ57" s="47"/>
      <c r="AK57" s="34" t="s">
        <v>29</v>
      </c>
      <c r="AL57" s="37">
        <f t="shared" si="30"/>
        <v>0</v>
      </c>
      <c r="AM57" s="37">
        <f t="shared" si="31"/>
        <v>0</v>
      </c>
      <c r="AN57" s="37">
        <f t="shared" si="32"/>
        <v>0</v>
      </c>
      <c r="AO57" s="37">
        <f t="shared" si="33"/>
        <v>0</v>
      </c>
      <c r="AP57" s="162"/>
    </row>
    <row r="58" spans="1:45" ht="12.75" customHeight="1">
      <c r="A58" s="31" t="s">
        <v>30</v>
      </c>
      <c r="B58" s="41">
        <f t="shared" si="34"/>
        <v>44196</v>
      </c>
      <c r="C58" s="36"/>
      <c r="D58" s="61"/>
      <c r="E58" s="61"/>
      <c r="F58" s="61"/>
      <c r="G58" s="61"/>
      <c r="H58" s="61"/>
      <c r="I58" s="111"/>
      <c r="J58" s="64"/>
      <c r="K58" s="61"/>
      <c r="L58" s="61"/>
      <c r="M58" s="61"/>
      <c r="N58" s="61"/>
      <c r="O58" s="61"/>
      <c r="P58" s="61"/>
      <c r="Q58" s="61"/>
      <c r="R58" s="61"/>
      <c r="S58" s="63"/>
      <c r="T58" s="3"/>
      <c r="U58" s="70"/>
      <c r="V58" s="120"/>
      <c r="W58" s="118"/>
      <c r="X58" s="3"/>
      <c r="Y58" s="15"/>
      <c r="Z58" s="3" t="s">
        <v>36</v>
      </c>
      <c r="AA58" s="3"/>
      <c r="AB58" s="3"/>
      <c r="AC58" s="3"/>
      <c r="AD58" s="3"/>
      <c r="AE58" s="3"/>
      <c r="AF58" s="3" t="s">
        <v>25</v>
      </c>
      <c r="AG58" s="3"/>
      <c r="AH58" s="16"/>
      <c r="AI58" s="3"/>
      <c r="AJ58" s="47"/>
      <c r="AK58" s="34" t="s">
        <v>30</v>
      </c>
      <c r="AL58" s="37">
        <f t="shared" si="30"/>
        <v>0</v>
      </c>
      <c r="AM58" s="37">
        <f t="shared" si="31"/>
        <v>0</v>
      </c>
      <c r="AN58" s="37">
        <f t="shared" si="32"/>
        <v>0</v>
      </c>
      <c r="AO58" s="37">
        <f t="shared" si="33"/>
        <v>0</v>
      </c>
      <c r="AP58" s="162"/>
    </row>
    <row r="59" spans="1:45" ht="12.75" customHeight="1">
      <c r="A59" s="31" t="s">
        <v>31</v>
      </c>
      <c r="B59" s="41">
        <f t="shared" si="34"/>
        <v>44197</v>
      </c>
      <c r="C59" s="36"/>
      <c r="D59" s="61"/>
      <c r="E59" s="61"/>
      <c r="F59" s="61"/>
      <c r="G59" s="61"/>
      <c r="H59" s="61"/>
      <c r="I59" s="111"/>
      <c r="J59" s="64"/>
      <c r="K59" s="61"/>
      <c r="L59" s="61"/>
      <c r="M59" s="61"/>
      <c r="N59" s="61"/>
      <c r="O59" s="61"/>
      <c r="P59" s="61"/>
      <c r="Q59" s="61"/>
      <c r="R59" s="61"/>
      <c r="S59" s="63"/>
      <c r="T59" s="3"/>
      <c r="U59" s="70"/>
      <c r="V59" s="120"/>
      <c r="W59" s="118"/>
      <c r="X59" s="3"/>
      <c r="Y59" s="15"/>
      <c r="Z59" s="282" t="s">
        <v>77</v>
      </c>
      <c r="AA59" s="282"/>
      <c r="AB59" s="282"/>
      <c r="AC59" s="282"/>
      <c r="AD59" s="282"/>
      <c r="AE59" s="282"/>
      <c r="AF59" s="282"/>
      <c r="AG59" s="282"/>
      <c r="AH59" s="17"/>
      <c r="AI59" s="3"/>
      <c r="AJ59" s="47"/>
      <c r="AK59" s="34" t="s">
        <v>31</v>
      </c>
      <c r="AL59" s="37">
        <f t="shared" si="30"/>
        <v>0</v>
      </c>
      <c r="AM59" s="37">
        <f t="shared" si="31"/>
        <v>0</v>
      </c>
      <c r="AN59" s="37">
        <f t="shared" si="32"/>
        <v>0</v>
      </c>
      <c r="AO59" s="37">
        <f t="shared" si="33"/>
        <v>0</v>
      </c>
      <c r="AP59" s="162"/>
    </row>
    <row r="60" spans="1:45" ht="12.95" customHeight="1">
      <c r="A60" s="31" t="s">
        <v>32</v>
      </c>
      <c r="B60" s="41">
        <f t="shared" si="34"/>
        <v>44198</v>
      </c>
      <c r="C60" s="36"/>
      <c r="D60" s="61"/>
      <c r="E60" s="61"/>
      <c r="F60" s="61"/>
      <c r="G60" s="61"/>
      <c r="H60" s="61"/>
      <c r="I60" s="111"/>
      <c r="J60" s="64"/>
      <c r="K60" s="61"/>
      <c r="L60" s="61"/>
      <c r="M60" s="61"/>
      <c r="N60" s="61"/>
      <c r="O60" s="61"/>
      <c r="P60" s="61"/>
      <c r="Q60" s="61"/>
      <c r="R60" s="61"/>
      <c r="S60" s="63"/>
      <c r="T60" s="3"/>
      <c r="U60" s="70"/>
      <c r="V60" s="120"/>
      <c r="W60" s="118"/>
      <c r="X60" s="3"/>
      <c r="Y60" s="15"/>
      <c r="Z60" s="282"/>
      <c r="AA60" s="282"/>
      <c r="AB60" s="282"/>
      <c r="AC60" s="282"/>
      <c r="AD60" s="282"/>
      <c r="AE60" s="282"/>
      <c r="AF60" s="282"/>
      <c r="AG60" s="282"/>
      <c r="AH60" s="17"/>
      <c r="AI60" s="3"/>
      <c r="AJ60" s="47"/>
      <c r="AK60" s="34" t="s">
        <v>32</v>
      </c>
      <c r="AL60" s="37">
        <f t="shared" si="30"/>
        <v>0</v>
      </c>
      <c r="AM60" s="37">
        <f t="shared" si="31"/>
        <v>0</v>
      </c>
      <c r="AN60" s="37">
        <f t="shared" si="32"/>
        <v>0</v>
      </c>
      <c r="AO60" s="37">
        <f t="shared" si="33"/>
        <v>0</v>
      </c>
      <c r="AP60" s="162"/>
    </row>
    <row r="61" spans="1:45">
      <c r="A61" s="40" t="s">
        <v>33</v>
      </c>
      <c r="B61" s="30"/>
      <c r="C61" s="39">
        <f>SUMIF($B54:$B60,"&lt;&gt;0",C54:C60)</f>
        <v>0</v>
      </c>
      <c r="D61" s="39">
        <f t="shared" ref="D61:F61" si="35">SUMIF($B54:$B60,"&lt;&gt;0",D54:D60)</f>
        <v>0</v>
      </c>
      <c r="E61" s="39">
        <f t="shared" si="35"/>
        <v>0</v>
      </c>
      <c r="F61" s="39">
        <f t="shared" si="35"/>
        <v>0</v>
      </c>
      <c r="G61" s="39"/>
      <c r="H61" s="39"/>
      <c r="I61" s="60">
        <f t="shared" ref="I61:R61" si="36">SUMIF($B54:$B60,"&lt;&gt;0",I54:I60)</f>
        <v>0</v>
      </c>
      <c r="J61" s="60">
        <f t="shared" si="36"/>
        <v>0</v>
      </c>
      <c r="K61" s="39">
        <f t="shared" si="36"/>
        <v>0</v>
      </c>
      <c r="L61" s="39">
        <f t="shared" si="36"/>
        <v>0</v>
      </c>
      <c r="M61" s="39">
        <f t="shared" si="36"/>
        <v>0</v>
      </c>
      <c r="N61" s="39">
        <f t="shared" si="36"/>
        <v>0</v>
      </c>
      <c r="O61" s="39">
        <f t="shared" si="36"/>
        <v>0</v>
      </c>
      <c r="P61" s="39">
        <f t="shared" si="36"/>
        <v>0</v>
      </c>
      <c r="Q61" s="39">
        <f t="shared" si="36"/>
        <v>0</v>
      </c>
      <c r="R61" s="39">
        <f t="shared" si="36"/>
        <v>0</v>
      </c>
      <c r="S61" s="39"/>
      <c r="T61" s="3"/>
      <c r="U61" s="71">
        <f>SUMIF($B54:$B60,"&lt;&gt;0",U54:U60)</f>
        <v>0</v>
      </c>
      <c r="V61" s="121">
        <f>SUMIF($B54:$B60,"&lt;&gt;0",V54:V60)</f>
        <v>0</v>
      </c>
      <c r="W61" s="121">
        <f>SUMIF($B54:$B60,"&lt;&gt;0",W54:W60)</f>
        <v>0</v>
      </c>
      <c r="Y61" s="15"/>
      <c r="Z61" s="3"/>
      <c r="AA61" s="3"/>
      <c r="AB61" s="3"/>
      <c r="AC61" s="3"/>
      <c r="AD61" s="3"/>
      <c r="AE61" s="3"/>
      <c r="AF61" s="3"/>
      <c r="AG61" s="3"/>
      <c r="AH61" s="16"/>
      <c r="AI61" s="3"/>
      <c r="AJ61" s="47"/>
      <c r="AK61" s="34" t="s">
        <v>33</v>
      </c>
      <c r="AL61" s="115">
        <f>SUM(AL54:AL60)</f>
        <v>0</v>
      </c>
      <c r="AM61" s="115">
        <f t="shared" ref="AM61:AO61" si="37">SUM(AM54:AM60)</f>
        <v>0</v>
      </c>
      <c r="AN61" s="115">
        <f t="shared" si="37"/>
        <v>0</v>
      </c>
      <c r="AO61" s="115">
        <f t="shared" si="37"/>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K2:AO2"/>
    <mergeCell ref="Z3:AC3"/>
    <mergeCell ref="AE3:AG3"/>
    <mergeCell ref="A4:B4"/>
    <mergeCell ref="C4:H4"/>
    <mergeCell ref="I4:J4"/>
    <mergeCell ref="K4:S4"/>
    <mergeCell ref="U4:W4"/>
    <mergeCell ref="Z4:AC4"/>
    <mergeCell ref="AE4:AG4"/>
    <mergeCell ref="Z8:AA8"/>
    <mergeCell ref="AC8:AD8"/>
    <mergeCell ref="AF8:AG8"/>
    <mergeCell ref="Z10:AC10"/>
    <mergeCell ref="AE10:AG10"/>
    <mergeCell ref="Z11:AB11"/>
    <mergeCell ref="AE11:AF11"/>
    <mergeCell ref="AL4:AO4"/>
    <mergeCell ref="G5:H5"/>
    <mergeCell ref="R5:S5"/>
    <mergeCell ref="Z5:AC5"/>
    <mergeCell ref="Z6:AC6"/>
    <mergeCell ref="Z7:AA7"/>
    <mergeCell ref="AC7:AD7"/>
    <mergeCell ref="AF7:AG7"/>
    <mergeCell ref="Z15:AB15"/>
    <mergeCell ref="AE15:AF15"/>
    <mergeCell ref="A16:B16"/>
    <mergeCell ref="C16:H16"/>
    <mergeCell ref="I16:J16"/>
    <mergeCell ref="K16:S16"/>
    <mergeCell ref="U16:W16"/>
    <mergeCell ref="Z16:AB16"/>
    <mergeCell ref="Z12:AB12"/>
    <mergeCell ref="AE12:AF12"/>
    <mergeCell ref="Z13:AB13"/>
    <mergeCell ref="AE13:AF13"/>
    <mergeCell ref="Z14:AB14"/>
    <mergeCell ref="AE14:AF14"/>
    <mergeCell ref="AA23:AD23"/>
    <mergeCell ref="AA24:AD24"/>
    <mergeCell ref="AA25:AD25"/>
    <mergeCell ref="AA26:AD26"/>
    <mergeCell ref="AA27:AD27"/>
    <mergeCell ref="AL16:AO16"/>
    <mergeCell ref="G17:H17"/>
    <mergeCell ref="R17:S17"/>
    <mergeCell ref="Z17:AB17"/>
    <mergeCell ref="Z18:AB18"/>
    <mergeCell ref="Z20:AG20"/>
    <mergeCell ref="AA22:AD22"/>
    <mergeCell ref="AL28:AO28"/>
    <mergeCell ref="G29:H29"/>
    <mergeCell ref="R29:S29"/>
    <mergeCell ref="AA29:AD29"/>
    <mergeCell ref="AA30:AD30"/>
    <mergeCell ref="AA31:AD31"/>
    <mergeCell ref="A28:B28"/>
    <mergeCell ref="C28:H28"/>
    <mergeCell ref="I28:J28"/>
    <mergeCell ref="K28:S28"/>
    <mergeCell ref="U28:W28"/>
    <mergeCell ref="AA28:AD28"/>
    <mergeCell ref="AA38:AD38"/>
    <mergeCell ref="AA39:AD39"/>
    <mergeCell ref="A40:B40"/>
    <mergeCell ref="C40:H40"/>
    <mergeCell ref="I40:J40"/>
    <mergeCell ref="K40:S40"/>
    <mergeCell ref="U40:W40"/>
    <mergeCell ref="AA40:AD40"/>
    <mergeCell ref="AA32:AD32"/>
    <mergeCell ref="AA33:AD33"/>
    <mergeCell ref="AA34:AD34"/>
    <mergeCell ref="AA35:AD35"/>
    <mergeCell ref="AA36:AD36"/>
    <mergeCell ref="AA37:AD37"/>
    <mergeCell ref="AA44:AD44"/>
    <mergeCell ref="AA45:AD45"/>
    <mergeCell ref="AA46:AD46"/>
    <mergeCell ref="AA47:AD47"/>
    <mergeCell ref="AA48:AD48"/>
    <mergeCell ref="AL40:AO40"/>
    <mergeCell ref="G41:H41"/>
    <mergeCell ref="R41:S41"/>
    <mergeCell ref="AA41:AD41"/>
    <mergeCell ref="AA42:AD42"/>
    <mergeCell ref="AA43:AD43"/>
    <mergeCell ref="AL52:AO52"/>
    <mergeCell ref="G53:H53"/>
    <mergeCell ref="R53:S53"/>
    <mergeCell ref="AA49:AD49"/>
    <mergeCell ref="AA50:AD50"/>
    <mergeCell ref="AA51:AD51"/>
    <mergeCell ref="A52:B52"/>
    <mergeCell ref="C52:H52"/>
    <mergeCell ref="I52:J52"/>
    <mergeCell ref="K52:S52"/>
    <mergeCell ref="U52:W52"/>
    <mergeCell ref="A64:S64"/>
    <mergeCell ref="C67:N68"/>
    <mergeCell ref="O67:O68"/>
    <mergeCell ref="AA52:AD52"/>
    <mergeCell ref="A63:S63"/>
    <mergeCell ref="AA53:AB53"/>
    <mergeCell ref="Z54:AG54"/>
    <mergeCell ref="Z59:AG60"/>
    <mergeCell ref="Z62:AE62"/>
    <mergeCell ref="Z57:AE57"/>
    <mergeCell ref="AF57:AG57"/>
    <mergeCell ref="AF62:AG62"/>
  </mergeCells>
  <conditionalFormatting sqref="B18:B24 B30:B36 B6:B12 B42:B48">
    <cfRule type="cellIs" dxfId="463" priority="61" stopIfTrue="1" operator="equal">
      <formula>0</formula>
    </cfRule>
  </conditionalFormatting>
  <conditionalFormatting sqref="C13:F13 C25:F25 C37:F37 C49:F49 M25:R25 M37:R37 M49:R49 J13 M13:R13">
    <cfRule type="cellIs" dxfId="462" priority="60" stopIfTrue="1" operator="equal">
      <formula>0</formula>
    </cfRule>
  </conditionalFormatting>
  <conditionalFormatting sqref="J25">
    <cfRule type="cellIs" dxfId="461" priority="59" stopIfTrue="1" operator="equal">
      <formula>0</formula>
    </cfRule>
  </conditionalFormatting>
  <conditionalFormatting sqref="J37">
    <cfRule type="cellIs" dxfId="460" priority="58" stopIfTrue="1" operator="equal">
      <formula>0</formula>
    </cfRule>
  </conditionalFormatting>
  <conditionalFormatting sqref="J49">
    <cfRule type="cellIs" dxfId="459" priority="57" stopIfTrue="1" operator="equal">
      <formula>0</formula>
    </cfRule>
  </conditionalFormatting>
  <conditionalFormatting sqref="K25 K37 K49 K13">
    <cfRule type="cellIs" dxfId="458" priority="56" stopIfTrue="1" operator="equal">
      <formula>0</formula>
    </cfRule>
  </conditionalFormatting>
  <conditionalFormatting sqref="I13">
    <cfRule type="cellIs" dxfId="457" priority="55" stopIfTrue="1" operator="equal">
      <formula>0</formula>
    </cfRule>
  </conditionalFormatting>
  <conditionalFormatting sqref="I25">
    <cfRule type="cellIs" dxfId="456" priority="54" stopIfTrue="1" operator="equal">
      <formula>0</formula>
    </cfRule>
  </conditionalFormatting>
  <conditionalFormatting sqref="I49">
    <cfRule type="cellIs" dxfId="455" priority="53" stopIfTrue="1" operator="equal">
      <formula>0</formula>
    </cfRule>
  </conditionalFormatting>
  <conditionalFormatting sqref="U13:W13">
    <cfRule type="cellIs" dxfId="454" priority="52" stopIfTrue="1" operator="equal">
      <formula>0</formula>
    </cfRule>
  </conditionalFormatting>
  <conditionalFormatting sqref="U25:W25">
    <cfRule type="cellIs" dxfId="453" priority="51" stopIfTrue="1" operator="equal">
      <formula>0</formula>
    </cfRule>
  </conditionalFormatting>
  <conditionalFormatting sqref="U37:W37">
    <cfRule type="cellIs" dxfId="452" priority="50" stopIfTrue="1" operator="equal">
      <formula>0</formula>
    </cfRule>
  </conditionalFormatting>
  <conditionalFormatting sqref="U49:W49">
    <cfRule type="cellIs" dxfId="451" priority="49" stopIfTrue="1" operator="equal">
      <formula>0</formula>
    </cfRule>
  </conditionalFormatting>
  <conditionalFormatting sqref="I37">
    <cfRule type="cellIs" dxfId="450" priority="48" stopIfTrue="1" operator="equal">
      <formula>0</formula>
    </cfRule>
  </conditionalFormatting>
  <conditionalFormatting sqref="G25:H25">
    <cfRule type="cellIs" dxfId="449" priority="32" stopIfTrue="1" operator="equal">
      <formula>0</formula>
    </cfRule>
  </conditionalFormatting>
  <conditionalFormatting sqref="G13:H13">
    <cfRule type="cellIs" dxfId="448" priority="31" stopIfTrue="1" operator="equal">
      <formula>0</formula>
    </cfRule>
  </conditionalFormatting>
  <conditionalFormatting sqref="G37:H37">
    <cfRule type="cellIs" dxfId="447" priority="30" stopIfTrue="1" operator="equal">
      <formula>0</formula>
    </cfRule>
  </conditionalFormatting>
  <conditionalFormatting sqref="G49:H49">
    <cfRule type="cellIs" dxfId="446" priority="29" stopIfTrue="1" operator="equal">
      <formula>0</formula>
    </cfRule>
  </conditionalFormatting>
  <conditionalFormatting sqref="L13">
    <cfRule type="cellIs" dxfId="445" priority="27" stopIfTrue="1" operator="equal">
      <formula>0</formula>
    </cfRule>
  </conditionalFormatting>
  <conditionalFormatting sqref="L25">
    <cfRule type="cellIs" dxfId="444" priority="26" stopIfTrue="1" operator="equal">
      <formula>0</formula>
    </cfRule>
  </conditionalFormatting>
  <conditionalFormatting sqref="L37">
    <cfRule type="cellIs" dxfId="443" priority="25" stopIfTrue="1" operator="equal">
      <formula>0</formula>
    </cfRule>
  </conditionalFormatting>
  <conditionalFormatting sqref="L49">
    <cfRule type="cellIs" dxfId="442" priority="24" stopIfTrue="1" operator="equal">
      <formula>0</formula>
    </cfRule>
  </conditionalFormatting>
  <conditionalFormatting sqref="B54:B60">
    <cfRule type="cellIs" dxfId="441" priority="23" stopIfTrue="1" operator="equal">
      <formula>0</formula>
    </cfRule>
  </conditionalFormatting>
  <conditionalFormatting sqref="C61:F61 M61:R61">
    <cfRule type="cellIs" dxfId="440" priority="22" stopIfTrue="1" operator="equal">
      <formula>0</formula>
    </cfRule>
  </conditionalFormatting>
  <conditionalFormatting sqref="J61">
    <cfRule type="cellIs" dxfId="439" priority="21" stopIfTrue="1" operator="equal">
      <formula>0</formula>
    </cfRule>
  </conditionalFormatting>
  <conditionalFormatting sqref="K61">
    <cfRule type="cellIs" dxfId="438" priority="20" stopIfTrue="1" operator="equal">
      <formula>0</formula>
    </cfRule>
  </conditionalFormatting>
  <conditionalFormatting sqref="I61">
    <cfRule type="cellIs" dxfId="437" priority="19" stopIfTrue="1" operator="equal">
      <formula>0</formula>
    </cfRule>
  </conditionalFormatting>
  <conditionalFormatting sqref="U61:W61">
    <cfRule type="cellIs" dxfId="436" priority="18" stopIfTrue="1" operator="equal">
      <formula>0</formula>
    </cfRule>
  </conditionalFormatting>
  <conditionalFormatting sqref="G61:H61">
    <cfRule type="cellIs" dxfId="435" priority="17" stopIfTrue="1" operator="equal">
      <formula>0</formula>
    </cfRule>
  </conditionalFormatting>
  <conditionalFormatting sqref="L61">
    <cfRule type="cellIs" dxfId="434" priority="16" stopIfTrue="1" operator="equal">
      <formula>0</formula>
    </cfRule>
  </conditionalFormatting>
  <conditionalFormatting sqref="AC15">
    <cfRule type="cellIs" dxfId="433" priority="15" stopIfTrue="1" operator="lessThan">
      <formula>0</formula>
    </cfRule>
  </conditionalFormatting>
  <conditionalFormatting sqref="AF22:AG26 AF29:AG29 AG27 AG30 AF31:AG40 AF43:AG46 AF48:AG49">
    <cfRule type="cellIs" dxfId="432" priority="14" stopIfTrue="1" operator="equal">
      <formula>0</formula>
    </cfRule>
  </conditionalFormatting>
  <conditionalFormatting sqref="AF30">
    <cfRule type="cellIs" dxfId="431" priority="11" stopIfTrue="1" operator="equal">
      <formula>0</formula>
    </cfRule>
  </conditionalFormatting>
  <conditionalFormatting sqref="AF51:AG51 AF40:AG40">
    <cfRule type="cellIs" dxfId="430" priority="10" stopIfTrue="1" operator="equal">
      <formula>0</formula>
    </cfRule>
  </conditionalFormatting>
  <conditionalFormatting sqref="AF53:AG53">
    <cfRule type="cellIs" dxfId="429" priority="8" stopIfTrue="1" operator="equal">
      <formula>0</formula>
    </cfRule>
  </conditionalFormatting>
  <conditionalFormatting sqref="AF27">
    <cfRule type="cellIs" dxfId="428" priority="13" stopIfTrue="1" operator="equal">
      <formula>0</formula>
    </cfRule>
  </conditionalFormatting>
  <conditionalFormatting sqref="AF52:AG52">
    <cfRule type="cellIs" dxfId="427" priority="7" stopIfTrue="1" operator="equal">
      <formula>0</formula>
    </cfRule>
  </conditionalFormatting>
  <conditionalFormatting sqref="AF44:AG44">
    <cfRule type="cellIs" dxfId="426" priority="12" stopIfTrue="1" operator="equal">
      <formula>0</formula>
    </cfRule>
  </conditionalFormatting>
  <conditionalFormatting sqref="AF43:AG43">
    <cfRule type="cellIs" dxfId="425" priority="9" stopIfTrue="1" operator="equal">
      <formula>0</formula>
    </cfRule>
  </conditionalFormatting>
  <conditionalFormatting sqref="AF47:AG47">
    <cfRule type="cellIs" dxfId="424" priority="6" stopIfTrue="1" operator="equal">
      <formula>0</formula>
    </cfRule>
  </conditionalFormatting>
  <conditionalFormatting sqref="AF41:AG41">
    <cfRule type="cellIs" dxfId="423" priority="4" stopIfTrue="1" operator="equal">
      <formula>0</formula>
    </cfRule>
  </conditionalFormatting>
  <conditionalFormatting sqref="AF41:AG41">
    <cfRule type="cellIs" dxfId="422" priority="3" stopIfTrue="1" operator="equal">
      <formula>0</formula>
    </cfRule>
  </conditionalFormatting>
  <conditionalFormatting sqref="AF42:AG42">
    <cfRule type="cellIs" dxfId="421" priority="2" stopIfTrue="1" operator="equal">
      <formula>0</formula>
    </cfRule>
  </conditionalFormatting>
  <conditionalFormatting sqref="AF42:AG42">
    <cfRule type="cellIs" dxfId="420" priority="1" stopIfTrue="1" operator="equal">
      <formula>0</formula>
    </cfRule>
  </conditionalFormatting>
  <dataValidations count="5">
    <dataValidation type="date" allowBlank="1" showInputMessage="1" sqref="AF8" xr:uid="{90EA0930-DC28-4F13-BFB3-DD3FCB777414}">
      <formula1>1</formula1>
      <formula2>73050</formula2>
    </dataValidation>
    <dataValidation type="decimal" allowBlank="1" showInputMessage="1" showErrorMessage="1" errorTitle="Invalid Data Type" error="Please enter a number between 0 and 24." sqref="C18:C24 C42:C48 C30:C36 C6:C12 C54:C60" xr:uid="{740FDCCB-828A-4130-88A2-A93C8DC76CE5}">
      <formula1>0</formula1>
      <formula2>24</formula2>
    </dataValidation>
    <dataValidation type="decimal" allowBlank="1" showInputMessage="1" showErrorMessage="1" sqref="AE6" xr:uid="{33AE79B8-D4CC-43A4-8BD6-5D6511747A68}">
      <formula1>0</formula1>
      <formula2>2</formula2>
    </dataValidation>
    <dataValidation type="decimal" allowBlank="1" showInputMessage="1" showErrorMessage="1" sqref="AH11 AC11 AF28 AC16 AF50" xr:uid="{0C15A2D6-8E58-49B0-9F2B-F84F5924FD31}">
      <formula1>0</formula1>
      <formula2>300</formula2>
    </dataValidation>
    <dataValidation allowBlank="1" showInputMessage="1" sqref="AC8" xr:uid="{38714C48-0402-4ABF-8090-7BE5B5BB4BAA}"/>
  </dataValidations>
  <hyperlinks>
    <hyperlink ref="F65" r:id="rId1" display="http://web.uncg.edu/hrs/PolicyManuals/StaffManual/Section5/" xr:uid="{04FBFC27-9DC6-4013-9EF3-04C17020AC7C}"/>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EB11DFA-554D-4B52-9012-4E73445A116D}">
          <x14:formula1>
            <xm:f>Validation!$F$18:$F$21</xm:f>
          </x14:formula1>
          <xm:sqref>H6:H12 H18:H24 H30:H36 H42:H48 H54:H60</xm:sqref>
        </x14:dataValidation>
        <x14:dataValidation type="list" allowBlank="1" showInputMessage="1" showErrorMessage="1" xr:uid="{DEA07DF4-3D21-42D2-A4ED-ED3C9344109B}">
          <x14:formula1>
            <xm:f>Validation!$B$18:$B$27</xm:f>
          </x14:formula1>
          <xm:sqref>S6:S12 S54:S60 S42:S48 S30:S36 S18:S24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3D60-858D-40B9-BBF0-5EA5F557824D}">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44199</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44200</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44201</v>
      </c>
      <c r="C8" s="36"/>
      <c r="D8" s="61"/>
      <c r="E8" s="61"/>
      <c r="F8" s="61"/>
      <c r="G8" s="61"/>
      <c r="H8" s="61"/>
      <c r="I8" s="70"/>
      <c r="J8" s="64"/>
      <c r="K8" s="61"/>
      <c r="L8" s="62"/>
      <c r="M8" s="62"/>
      <c r="N8" s="61"/>
      <c r="O8" s="61"/>
      <c r="P8" s="61"/>
      <c r="Q8" s="61"/>
      <c r="R8" s="61"/>
      <c r="S8" s="63"/>
      <c r="T8" s="6"/>
      <c r="U8" s="70"/>
      <c r="V8" s="120"/>
      <c r="W8" s="118"/>
      <c r="Z8" s="329" t="s">
        <v>252</v>
      </c>
      <c r="AA8" s="330"/>
      <c r="AB8" s="3"/>
      <c r="AC8" s="331">
        <f>VLOOKUP(Z8,Validation!B4:F15,2,FALSE)</f>
        <v>44199</v>
      </c>
      <c r="AD8" s="332"/>
      <c r="AE8" s="3"/>
      <c r="AF8" s="331">
        <f>VLOOKUP(Z8,Validation!B4:F15,4,FALSE)</f>
        <v>44226</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44202</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44203</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44204</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January!AC15</f>
        <v>0</v>
      </c>
      <c r="AD11" s="104"/>
      <c r="AE11" s="325" t="s">
        <v>155</v>
      </c>
      <c r="AF11" s="326"/>
      <c r="AG11" s="100">
        <f>January!AG15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44205</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January!AC18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44206</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44207</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44208</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44209</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44210</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44211</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44212</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44213</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44214</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44215</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44216</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44217</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44218</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44219</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44220</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44221</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44222</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44223</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44224</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44225</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44226</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347"/>
      <c r="B52" s="347"/>
      <c r="C52" s="348"/>
      <c r="D52" s="348"/>
      <c r="E52" s="348"/>
      <c r="F52" s="348"/>
      <c r="G52" s="348"/>
      <c r="H52" s="348"/>
      <c r="I52" s="348"/>
      <c r="J52" s="348"/>
      <c r="K52" s="348"/>
      <c r="L52" s="348"/>
      <c r="M52" s="348"/>
      <c r="N52" s="348"/>
      <c r="O52" s="348"/>
      <c r="P52" s="348"/>
      <c r="Q52" s="348"/>
      <c r="R52" s="348"/>
      <c r="S52" s="348"/>
      <c r="T52" s="109"/>
      <c r="U52" s="348"/>
      <c r="V52" s="348"/>
      <c r="W52" s="348"/>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114"/>
      <c r="B53" s="225"/>
      <c r="C53" s="114"/>
      <c r="D53" s="114"/>
      <c r="E53" s="114"/>
      <c r="F53" s="114"/>
      <c r="G53" s="346"/>
      <c r="H53" s="346"/>
      <c r="I53" s="226"/>
      <c r="J53" s="226"/>
      <c r="K53" s="114"/>
      <c r="L53" s="114"/>
      <c r="M53" s="114"/>
      <c r="N53" s="114"/>
      <c r="O53" s="114"/>
      <c r="P53" s="114"/>
      <c r="Q53" s="114"/>
      <c r="R53" s="346"/>
      <c r="S53" s="346"/>
      <c r="T53" s="25"/>
      <c r="U53" s="114"/>
      <c r="V53" s="114"/>
      <c r="W53" s="114"/>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25"/>
      <c r="B54" s="101"/>
      <c r="C54" s="116"/>
      <c r="D54" s="116"/>
      <c r="E54" s="116"/>
      <c r="F54" s="116"/>
      <c r="G54" s="116"/>
      <c r="H54" s="116"/>
      <c r="I54" s="116"/>
      <c r="J54" s="116"/>
      <c r="K54" s="116"/>
      <c r="L54" s="116"/>
      <c r="M54" s="116"/>
      <c r="N54" s="116"/>
      <c r="O54" s="116"/>
      <c r="P54" s="116"/>
      <c r="Q54" s="116"/>
      <c r="R54" s="116"/>
      <c r="S54" s="117"/>
      <c r="T54" s="109"/>
      <c r="U54" s="116"/>
      <c r="V54" s="116"/>
      <c r="W54" s="116"/>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27"/>
      <c r="B61" s="26"/>
      <c r="C61" s="8"/>
      <c r="D61" s="8"/>
      <c r="E61" s="8"/>
      <c r="F61" s="8"/>
      <c r="G61" s="8"/>
      <c r="H61" s="8"/>
      <c r="I61" s="8"/>
      <c r="J61" s="8"/>
      <c r="K61" s="8"/>
      <c r="L61" s="8"/>
      <c r="M61" s="8"/>
      <c r="N61" s="8"/>
      <c r="O61" s="8"/>
      <c r="P61" s="8"/>
      <c r="Q61" s="8"/>
      <c r="R61" s="8"/>
      <c r="S61" s="8"/>
      <c r="T61" s="109"/>
      <c r="U61" s="8"/>
      <c r="V61" s="8"/>
      <c r="W61" s="8"/>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52:B52"/>
    <mergeCell ref="C52:H52"/>
    <mergeCell ref="I52:J52"/>
    <mergeCell ref="K52:S52"/>
    <mergeCell ref="U52:W52"/>
    <mergeCell ref="AA52:AD52"/>
    <mergeCell ref="AA44:AD44"/>
    <mergeCell ref="AA45:AD45"/>
    <mergeCell ref="AA46:AD46"/>
    <mergeCell ref="AA47:AD47"/>
    <mergeCell ref="AA48:AD48"/>
    <mergeCell ref="AA49:AD49"/>
    <mergeCell ref="Z59:AG60"/>
    <mergeCell ref="Z62:AE62"/>
    <mergeCell ref="AF62:AG62"/>
    <mergeCell ref="A63:S63"/>
    <mergeCell ref="A64:S64"/>
    <mergeCell ref="C67:N68"/>
    <mergeCell ref="O67:O68"/>
    <mergeCell ref="AL52:AO52"/>
    <mergeCell ref="G53:H53"/>
    <mergeCell ref="R53:S53"/>
    <mergeCell ref="AA53:AB53"/>
    <mergeCell ref="Z54:AG54"/>
    <mergeCell ref="Z57:AE57"/>
    <mergeCell ref="AF57:AG57"/>
  </mergeCells>
  <conditionalFormatting sqref="B18:B24 B30:B36 B6:B12 B42:B48">
    <cfRule type="cellIs" dxfId="419" priority="44" stopIfTrue="1" operator="equal">
      <formula>0</formula>
    </cfRule>
  </conditionalFormatting>
  <conditionalFormatting sqref="C13:F13 C25:F25 C37:F37 C49:F49 M25:R25 M37:R37 M49:R49 J13 M13:R13">
    <cfRule type="cellIs" dxfId="418" priority="43" stopIfTrue="1" operator="equal">
      <formula>0</formula>
    </cfRule>
  </conditionalFormatting>
  <conditionalFormatting sqref="J25">
    <cfRule type="cellIs" dxfId="417" priority="42" stopIfTrue="1" operator="equal">
      <formula>0</formula>
    </cfRule>
  </conditionalFormatting>
  <conditionalFormatting sqref="J37">
    <cfRule type="cellIs" dxfId="416" priority="41" stopIfTrue="1" operator="equal">
      <formula>0</formula>
    </cfRule>
  </conditionalFormatting>
  <conditionalFormatting sqref="J49">
    <cfRule type="cellIs" dxfId="415" priority="40" stopIfTrue="1" operator="equal">
      <formula>0</formula>
    </cfRule>
  </conditionalFormatting>
  <conditionalFormatting sqref="K25 K37 K49 K13">
    <cfRule type="cellIs" dxfId="414" priority="39" stopIfTrue="1" operator="equal">
      <formula>0</formula>
    </cfRule>
  </conditionalFormatting>
  <conditionalFormatting sqref="I13">
    <cfRule type="cellIs" dxfId="413" priority="38" stopIfTrue="1" operator="equal">
      <formula>0</formula>
    </cfRule>
  </conditionalFormatting>
  <conditionalFormatting sqref="I25">
    <cfRule type="cellIs" dxfId="412" priority="37" stopIfTrue="1" operator="equal">
      <formula>0</formula>
    </cfRule>
  </conditionalFormatting>
  <conditionalFormatting sqref="I49">
    <cfRule type="cellIs" dxfId="411" priority="36" stopIfTrue="1" operator="equal">
      <formula>0</formula>
    </cfRule>
  </conditionalFormatting>
  <conditionalFormatting sqref="U13:W13">
    <cfRule type="cellIs" dxfId="410" priority="35" stopIfTrue="1" operator="equal">
      <formula>0</formula>
    </cfRule>
  </conditionalFormatting>
  <conditionalFormatting sqref="U25:W25">
    <cfRule type="cellIs" dxfId="409" priority="34" stopIfTrue="1" operator="equal">
      <formula>0</formula>
    </cfRule>
  </conditionalFormatting>
  <conditionalFormatting sqref="U37:W37">
    <cfRule type="cellIs" dxfId="408" priority="33" stopIfTrue="1" operator="equal">
      <formula>0</formula>
    </cfRule>
  </conditionalFormatting>
  <conditionalFormatting sqref="U49:W49">
    <cfRule type="cellIs" dxfId="407" priority="32" stopIfTrue="1" operator="equal">
      <formula>0</formula>
    </cfRule>
  </conditionalFormatting>
  <conditionalFormatting sqref="I37">
    <cfRule type="cellIs" dxfId="406" priority="31" stopIfTrue="1" operator="equal">
      <formula>0</formula>
    </cfRule>
  </conditionalFormatting>
  <conditionalFormatting sqref="G25:H25">
    <cfRule type="cellIs" dxfId="405" priority="30" stopIfTrue="1" operator="equal">
      <formula>0</formula>
    </cfRule>
  </conditionalFormatting>
  <conditionalFormatting sqref="G13:H13">
    <cfRule type="cellIs" dxfId="404" priority="29" stopIfTrue="1" operator="equal">
      <formula>0</formula>
    </cfRule>
  </conditionalFormatting>
  <conditionalFormatting sqref="G37:H37">
    <cfRule type="cellIs" dxfId="403" priority="28" stopIfTrue="1" operator="equal">
      <formula>0</formula>
    </cfRule>
  </conditionalFormatting>
  <conditionalFormatting sqref="G49:H49">
    <cfRule type="cellIs" dxfId="402" priority="27" stopIfTrue="1" operator="equal">
      <formula>0</formula>
    </cfRule>
  </conditionalFormatting>
  <conditionalFormatting sqref="L13">
    <cfRule type="cellIs" dxfId="401" priority="26" stopIfTrue="1" operator="equal">
      <formula>0</formula>
    </cfRule>
  </conditionalFormatting>
  <conditionalFormatting sqref="L25">
    <cfRule type="cellIs" dxfId="400" priority="25" stopIfTrue="1" operator="equal">
      <formula>0</formula>
    </cfRule>
  </conditionalFormatting>
  <conditionalFormatting sqref="L37">
    <cfRule type="cellIs" dxfId="399" priority="24" stopIfTrue="1" operator="equal">
      <formula>0</formula>
    </cfRule>
  </conditionalFormatting>
  <conditionalFormatting sqref="L49">
    <cfRule type="cellIs" dxfId="398" priority="23" stopIfTrue="1" operator="equal">
      <formula>0</formula>
    </cfRule>
  </conditionalFormatting>
  <conditionalFormatting sqref="AC15">
    <cfRule type="cellIs" dxfId="397" priority="14" stopIfTrue="1" operator="lessThan">
      <formula>0</formula>
    </cfRule>
  </conditionalFormatting>
  <conditionalFormatting sqref="AF22:AG26 AF29:AG29 AG27 AG30 AF31:AG40 AF43:AG46 AF48:AG49">
    <cfRule type="cellIs" dxfId="396" priority="13" stopIfTrue="1" operator="equal">
      <formula>0</formula>
    </cfRule>
  </conditionalFormatting>
  <conditionalFormatting sqref="AF30">
    <cfRule type="cellIs" dxfId="395" priority="10" stopIfTrue="1" operator="equal">
      <formula>0</formula>
    </cfRule>
  </conditionalFormatting>
  <conditionalFormatting sqref="AF51:AG51 AF40:AG40">
    <cfRule type="cellIs" dxfId="394" priority="9" stopIfTrue="1" operator="equal">
      <formula>0</formula>
    </cfRule>
  </conditionalFormatting>
  <conditionalFormatting sqref="AF53:AG53">
    <cfRule type="cellIs" dxfId="393" priority="7" stopIfTrue="1" operator="equal">
      <formula>0</formula>
    </cfRule>
  </conditionalFormatting>
  <conditionalFormatting sqref="AF27">
    <cfRule type="cellIs" dxfId="392" priority="12" stopIfTrue="1" operator="equal">
      <formula>0</formula>
    </cfRule>
  </conditionalFormatting>
  <conditionalFormatting sqref="AF52:AG52">
    <cfRule type="cellIs" dxfId="391" priority="6" stopIfTrue="1" operator="equal">
      <formula>0</formula>
    </cfRule>
  </conditionalFormatting>
  <conditionalFormatting sqref="AF44:AG44">
    <cfRule type="cellIs" dxfId="390" priority="11" stopIfTrue="1" operator="equal">
      <formula>0</formula>
    </cfRule>
  </conditionalFormatting>
  <conditionalFormatting sqref="AF43:AG43">
    <cfRule type="cellIs" dxfId="389" priority="8" stopIfTrue="1" operator="equal">
      <formula>0</formula>
    </cfRule>
  </conditionalFormatting>
  <conditionalFormatting sqref="AF47:AG47">
    <cfRule type="cellIs" dxfId="388" priority="5" stopIfTrue="1" operator="equal">
      <formula>0</formula>
    </cfRule>
  </conditionalFormatting>
  <conditionalFormatting sqref="AF41:AG41">
    <cfRule type="cellIs" dxfId="387" priority="4" stopIfTrue="1" operator="equal">
      <formula>0</formula>
    </cfRule>
  </conditionalFormatting>
  <conditionalFormatting sqref="AF41:AG41">
    <cfRule type="cellIs" dxfId="386" priority="3" stopIfTrue="1" operator="equal">
      <formula>0</formula>
    </cfRule>
  </conditionalFormatting>
  <conditionalFormatting sqref="AF42:AG42">
    <cfRule type="cellIs" dxfId="385" priority="2" stopIfTrue="1" operator="equal">
      <formula>0</formula>
    </cfRule>
  </conditionalFormatting>
  <conditionalFormatting sqref="AF42:AG42">
    <cfRule type="cellIs" dxfId="384" priority="1" stopIfTrue="1" operator="equal">
      <formula>0</formula>
    </cfRule>
  </conditionalFormatting>
  <dataValidations count="5">
    <dataValidation allowBlank="1" showInputMessage="1" sqref="AC8" xr:uid="{21B08FF9-3E50-4CEB-A6A7-DE78E6519E24}"/>
    <dataValidation type="decimal" allowBlank="1" showInputMessage="1" showErrorMessage="1" sqref="AH11 AC11 AF28 AC16 AF50" xr:uid="{0A8867E8-D851-41B1-839D-B46555EB0EEA}">
      <formula1>0</formula1>
      <formula2>300</formula2>
    </dataValidation>
    <dataValidation type="decimal" allowBlank="1" showInputMessage="1" showErrorMessage="1" sqref="AE6" xr:uid="{9A30520B-D8C9-45D1-B148-3256A26C8BFD}">
      <formula1>0</formula1>
      <formula2>2</formula2>
    </dataValidation>
    <dataValidation type="decimal" allowBlank="1" showInputMessage="1" showErrorMessage="1" errorTitle="Invalid Data Type" error="Please enter a number between 0 and 24." sqref="C18:C24 C42:C48 C30:C36 C6:C12 C54:C60" xr:uid="{2595E223-07C8-47D1-A23F-68EE1854054D}">
      <formula1>0</formula1>
      <formula2>24</formula2>
    </dataValidation>
    <dataValidation type="date" allowBlank="1" showInputMessage="1" sqref="AF8" xr:uid="{6830EA18-895D-4C46-B640-319B05993BD4}">
      <formula1>1</formula1>
      <formula2>73050</formula2>
    </dataValidation>
  </dataValidations>
  <hyperlinks>
    <hyperlink ref="F65" r:id="rId1" display="http://web.uncg.edu/hrs/PolicyManuals/StaffManual/Section5/" xr:uid="{A4DE34D0-B041-4C4D-82BC-F6F8AC742D38}"/>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DBF18C8-913C-42F4-8283-715E5DDAF7CF}">
          <x14:formula1>
            <xm:f>Validation!$B$18:$B$27</xm:f>
          </x14:formula1>
          <xm:sqref>S6:S12 S54:S60 S42:S48 S30:S36 S18:S24</xm:sqref>
        </x14:dataValidation>
        <x14:dataValidation type="list" allowBlank="1" showInputMessage="1" showErrorMessage="1" xr:uid="{98BD8F51-4986-4EDC-BA94-42B530797B9E}">
          <x14:formula1>
            <xm:f>Validation!$F$18:$F$21</xm:f>
          </x14:formula1>
          <xm:sqref>H6:H12 H18:H24 H30:H36 H42:H48 H54:H60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AB7C-9A34-4735-936B-AD0E5C045939}">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44227</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44228</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44229</v>
      </c>
      <c r="C8" s="36"/>
      <c r="D8" s="61"/>
      <c r="E8" s="61"/>
      <c r="F8" s="61"/>
      <c r="G8" s="61"/>
      <c r="H8" s="61"/>
      <c r="I8" s="70"/>
      <c r="J8" s="64"/>
      <c r="K8" s="61"/>
      <c r="L8" s="62"/>
      <c r="M8" s="62"/>
      <c r="N8" s="61"/>
      <c r="O8" s="61"/>
      <c r="P8" s="61"/>
      <c r="Q8" s="61"/>
      <c r="R8" s="61"/>
      <c r="S8" s="63"/>
      <c r="T8" s="6"/>
      <c r="U8" s="70"/>
      <c r="V8" s="120"/>
      <c r="W8" s="118"/>
      <c r="Z8" s="329" t="s">
        <v>253</v>
      </c>
      <c r="AA8" s="330"/>
      <c r="AB8" s="3"/>
      <c r="AC8" s="331">
        <f>VLOOKUP(Z8,Validation!B4:F15,2,FALSE)</f>
        <v>44227</v>
      </c>
      <c r="AD8" s="332"/>
      <c r="AE8" s="3"/>
      <c r="AF8" s="331">
        <f>VLOOKUP(Z8,Validation!B4:F15,4,FALSE)</f>
        <v>44254</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44230</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44231</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44232</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February!AC15</f>
        <v>0</v>
      </c>
      <c r="AD11" s="104"/>
      <c r="AE11" s="325" t="s">
        <v>155</v>
      </c>
      <c r="AF11" s="326"/>
      <c r="AG11" s="100">
        <f>February!AG15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44233</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February!AC18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44234</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44235</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44236</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44237</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44238</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44239</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44240</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44241</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44242</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44243</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44244</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44245</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44246</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44247</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44248</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44249</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44250</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44251</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44252</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44253</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44254</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5.75" thickTop="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Bo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47"/>
      <c r="B53" s="347"/>
      <c r="C53" s="348"/>
      <c r="D53" s="348"/>
      <c r="E53" s="348"/>
      <c r="F53" s="348"/>
      <c r="G53" s="348"/>
      <c r="H53" s="348"/>
      <c r="I53" s="348"/>
      <c r="J53" s="348"/>
      <c r="K53" s="348"/>
      <c r="L53" s="348"/>
      <c r="M53" s="348"/>
      <c r="N53" s="348"/>
      <c r="O53" s="348"/>
      <c r="P53" s="348"/>
      <c r="Q53" s="348"/>
      <c r="R53" s="348"/>
      <c r="S53" s="348"/>
      <c r="T53" s="109"/>
      <c r="U53" s="348"/>
      <c r="V53" s="348"/>
      <c r="W53" s="348"/>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114"/>
      <c r="B54" s="225"/>
      <c r="C54" s="114"/>
      <c r="D54" s="114"/>
      <c r="E54" s="114"/>
      <c r="F54" s="114"/>
      <c r="G54" s="346"/>
      <c r="H54" s="346"/>
      <c r="I54" s="226"/>
      <c r="J54" s="226"/>
      <c r="K54" s="114"/>
      <c r="L54" s="114"/>
      <c r="M54" s="114"/>
      <c r="N54" s="114"/>
      <c r="O54" s="114"/>
      <c r="P54" s="114"/>
      <c r="Q54" s="114"/>
      <c r="R54" s="346"/>
      <c r="S54" s="346"/>
      <c r="T54" s="25"/>
      <c r="U54" s="114"/>
      <c r="V54" s="114"/>
      <c r="W54" s="114"/>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25"/>
      <c r="B55" s="101"/>
      <c r="C55" s="116"/>
      <c r="D55" s="116"/>
      <c r="E55" s="116"/>
      <c r="F55" s="116"/>
      <c r="G55" s="116"/>
      <c r="H55" s="116"/>
      <c r="I55" s="116"/>
      <c r="J55" s="116"/>
      <c r="K55" s="116"/>
      <c r="L55" s="116"/>
      <c r="M55" s="116"/>
      <c r="N55" s="116"/>
      <c r="O55" s="116"/>
      <c r="P55" s="116"/>
      <c r="Q55" s="116"/>
      <c r="R55" s="116"/>
      <c r="S55" s="117"/>
      <c r="T55" s="109"/>
      <c r="U55" s="116"/>
      <c r="V55" s="116"/>
      <c r="W55" s="116"/>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25"/>
      <c r="B56" s="101"/>
      <c r="C56" s="116"/>
      <c r="D56" s="116"/>
      <c r="E56" s="116"/>
      <c r="F56" s="116"/>
      <c r="G56" s="116"/>
      <c r="H56" s="116"/>
      <c r="I56" s="116"/>
      <c r="J56" s="116"/>
      <c r="K56" s="116"/>
      <c r="L56" s="116"/>
      <c r="M56" s="116"/>
      <c r="N56" s="116"/>
      <c r="O56" s="116"/>
      <c r="P56" s="116"/>
      <c r="Q56" s="116"/>
      <c r="R56" s="116"/>
      <c r="S56" s="117"/>
      <c r="T56" s="109"/>
      <c r="U56" s="116"/>
      <c r="V56" s="116"/>
      <c r="W56" s="116"/>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25"/>
      <c r="B57" s="101"/>
      <c r="C57" s="116"/>
      <c r="D57" s="116"/>
      <c r="E57" s="116"/>
      <c r="F57" s="116"/>
      <c r="G57" s="116"/>
      <c r="H57" s="116"/>
      <c r="I57" s="116"/>
      <c r="J57" s="116"/>
      <c r="K57" s="116"/>
      <c r="L57" s="116"/>
      <c r="M57" s="116"/>
      <c r="N57" s="116"/>
      <c r="O57" s="116"/>
      <c r="P57" s="116"/>
      <c r="Q57" s="116"/>
      <c r="R57" s="116"/>
      <c r="S57" s="117"/>
      <c r="T57" s="109"/>
      <c r="U57" s="116"/>
      <c r="V57" s="116"/>
      <c r="W57" s="116"/>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25"/>
      <c r="B58" s="101"/>
      <c r="C58" s="116"/>
      <c r="D58" s="116"/>
      <c r="E58" s="116"/>
      <c r="F58" s="116"/>
      <c r="G58" s="116"/>
      <c r="H58" s="116"/>
      <c r="I58" s="116"/>
      <c r="J58" s="116"/>
      <c r="K58" s="116"/>
      <c r="L58" s="116"/>
      <c r="M58" s="116"/>
      <c r="N58" s="116"/>
      <c r="O58" s="116"/>
      <c r="P58" s="116"/>
      <c r="Q58" s="116"/>
      <c r="R58" s="116"/>
      <c r="S58" s="117"/>
      <c r="T58" s="109"/>
      <c r="U58" s="116"/>
      <c r="V58" s="116"/>
      <c r="W58" s="116"/>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25"/>
      <c r="B59" s="101"/>
      <c r="C59" s="116"/>
      <c r="D59" s="116"/>
      <c r="E59" s="116"/>
      <c r="F59" s="116"/>
      <c r="G59" s="116"/>
      <c r="H59" s="116"/>
      <c r="I59" s="116"/>
      <c r="J59" s="116"/>
      <c r="K59" s="116"/>
      <c r="L59" s="116"/>
      <c r="M59" s="116"/>
      <c r="N59" s="116"/>
      <c r="O59" s="116"/>
      <c r="P59" s="116"/>
      <c r="Q59" s="116"/>
      <c r="R59" s="116"/>
      <c r="S59" s="117"/>
      <c r="T59" s="109"/>
      <c r="U59" s="116"/>
      <c r="V59" s="116"/>
      <c r="W59" s="116"/>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25"/>
      <c r="B60" s="101"/>
      <c r="C60" s="116"/>
      <c r="D60" s="116"/>
      <c r="E60" s="116"/>
      <c r="F60" s="116"/>
      <c r="G60" s="116"/>
      <c r="H60" s="116"/>
      <c r="I60" s="116"/>
      <c r="J60" s="116"/>
      <c r="K60" s="116"/>
      <c r="L60" s="116"/>
      <c r="M60" s="116"/>
      <c r="N60" s="116"/>
      <c r="O60" s="116"/>
      <c r="P60" s="116"/>
      <c r="Q60" s="116"/>
      <c r="R60" s="116"/>
      <c r="S60" s="117"/>
      <c r="T60" s="109"/>
      <c r="U60" s="116"/>
      <c r="V60" s="116"/>
      <c r="W60" s="116"/>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25"/>
      <c r="B61" s="101"/>
      <c r="C61" s="116"/>
      <c r="D61" s="116"/>
      <c r="E61" s="116"/>
      <c r="F61" s="116"/>
      <c r="G61" s="116"/>
      <c r="H61" s="116"/>
      <c r="I61" s="116"/>
      <c r="J61" s="116"/>
      <c r="K61" s="116"/>
      <c r="L61" s="116"/>
      <c r="M61" s="116"/>
      <c r="N61" s="116"/>
      <c r="O61" s="116"/>
      <c r="P61" s="116"/>
      <c r="Q61" s="116"/>
      <c r="R61" s="116"/>
      <c r="S61" s="117"/>
      <c r="T61" s="109"/>
      <c r="U61" s="116"/>
      <c r="V61" s="116"/>
      <c r="W61" s="116"/>
      <c r="Y61" s="15"/>
      <c r="Z61" s="3"/>
      <c r="AA61" s="3"/>
      <c r="AB61" s="3"/>
      <c r="AC61" s="3"/>
      <c r="AD61" s="3"/>
      <c r="AE61" s="3"/>
      <c r="AF61" s="3"/>
      <c r="AG61" s="3"/>
      <c r="AH61" s="16"/>
      <c r="AI61" s="3"/>
      <c r="AJ61" s="47"/>
      <c r="AK61" s="34" t="s">
        <v>33</v>
      </c>
      <c r="AL61" s="115">
        <f>SUM(AL54:AL60)</f>
        <v>0</v>
      </c>
      <c r="AM61" s="115">
        <f t="shared" ref="AM61:AO61" si="33">SUM(AM54:AM60)</f>
        <v>0</v>
      </c>
      <c r="AN61" s="115">
        <f t="shared" si="33"/>
        <v>0</v>
      </c>
      <c r="AO61" s="115">
        <f t="shared" si="33"/>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A52:AD52"/>
    <mergeCell ref="AA44:AD44"/>
    <mergeCell ref="AA45:AD45"/>
    <mergeCell ref="AA46:AD46"/>
    <mergeCell ref="AA47:AD47"/>
    <mergeCell ref="AA48:AD48"/>
    <mergeCell ref="AA49:AD49"/>
    <mergeCell ref="A63:S63"/>
    <mergeCell ref="A64:S64"/>
    <mergeCell ref="C67:N68"/>
    <mergeCell ref="O67:O68"/>
    <mergeCell ref="AL52:AO52"/>
    <mergeCell ref="AA53:AB53"/>
    <mergeCell ref="Z54:AG54"/>
    <mergeCell ref="Z57:AE57"/>
    <mergeCell ref="AF57:AG57"/>
    <mergeCell ref="A53:B53"/>
    <mergeCell ref="C53:H53"/>
    <mergeCell ref="I53:J53"/>
    <mergeCell ref="K53:S53"/>
    <mergeCell ref="U53:W53"/>
    <mergeCell ref="G54:H54"/>
    <mergeCell ref="R54:S54"/>
    <mergeCell ref="Z59:AG60"/>
    <mergeCell ref="Z62:AE62"/>
    <mergeCell ref="AF62:AG62"/>
  </mergeCells>
  <conditionalFormatting sqref="B18:B24 B30:B36 B6:B12 B42:B48">
    <cfRule type="cellIs" dxfId="383" priority="44" stopIfTrue="1" operator="equal">
      <formula>0</formula>
    </cfRule>
  </conditionalFormatting>
  <conditionalFormatting sqref="C13:F13 C25:F25 C37:F37 C49:F49 M25:R25 M37:R37 M49:R49 J13 M13:R13">
    <cfRule type="cellIs" dxfId="382" priority="43" stopIfTrue="1" operator="equal">
      <formula>0</formula>
    </cfRule>
  </conditionalFormatting>
  <conditionalFormatting sqref="J25">
    <cfRule type="cellIs" dxfId="381" priority="42" stopIfTrue="1" operator="equal">
      <formula>0</formula>
    </cfRule>
  </conditionalFormatting>
  <conditionalFormatting sqref="J37">
    <cfRule type="cellIs" dxfId="380" priority="41" stopIfTrue="1" operator="equal">
      <formula>0</formula>
    </cfRule>
  </conditionalFormatting>
  <conditionalFormatting sqref="J49">
    <cfRule type="cellIs" dxfId="379" priority="40" stopIfTrue="1" operator="equal">
      <formula>0</formula>
    </cfRule>
  </conditionalFormatting>
  <conditionalFormatting sqref="K25 K37 K49 K13">
    <cfRule type="cellIs" dxfId="378" priority="39" stopIfTrue="1" operator="equal">
      <formula>0</formula>
    </cfRule>
  </conditionalFormatting>
  <conditionalFormatting sqref="I13">
    <cfRule type="cellIs" dxfId="377" priority="38" stopIfTrue="1" operator="equal">
      <formula>0</formula>
    </cfRule>
  </conditionalFormatting>
  <conditionalFormatting sqref="I25">
    <cfRule type="cellIs" dxfId="376" priority="37" stopIfTrue="1" operator="equal">
      <formula>0</formula>
    </cfRule>
  </conditionalFormatting>
  <conditionalFormatting sqref="I49">
    <cfRule type="cellIs" dxfId="375" priority="36" stopIfTrue="1" operator="equal">
      <formula>0</formula>
    </cfRule>
  </conditionalFormatting>
  <conditionalFormatting sqref="U13:W13">
    <cfRule type="cellIs" dxfId="374" priority="35" stopIfTrue="1" operator="equal">
      <formula>0</formula>
    </cfRule>
  </conditionalFormatting>
  <conditionalFormatting sqref="U25:W25">
    <cfRule type="cellIs" dxfId="373" priority="34" stopIfTrue="1" operator="equal">
      <formula>0</formula>
    </cfRule>
  </conditionalFormatting>
  <conditionalFormatting sqref="U37:W37">
    <cfRule type="cellIs" dxfId="372" priority="33" stopIfTrue="1" operator="equal">
      <formula>0</formula>
    </cfRule>
  </conditionalFormatting>
  <conditionalFormatting sqref="U49:W49">
    <cfRule type="cellIs" dxfId="371" priority="32" stopIfTrue="1" operator="equal">
      <formula>0</formula>
    </cfRule>
  </conditionalFormatting>
  <conditionalFormatting sqref="I37">
    <cfRule type="cellIs" dxfId="370" priority="31" stopIfTrue="1" operator="equal">
      <formula>0</formula>
    </cfRule>
  </conditionalFormatting>
  <conditionalFormatting sqref="G25:H25">
    <cfRule type="cellIs" dxfId="369" priority="30" stopIfTrue="1" operator="equal">
      <formula>0</formula>
    </cfRule>
  </conditionalFormatting>
  <conditionalFormatting sqref="G13:H13">
    <cfRule type="cellIs" dxfId="368" priority="29" stopIfTrue="1" operator="equal">
      <formula>0</formula>
    </cfRule>
  </conditionalFormatting>
  <conditionalFormatting sqref="G37:H37">
    <cfRule type="cellIs" dxfId="367" priority="28" stopIfTrue="1" operator="equal">
      <formula>0</formula>
    </cfRule>
  </conditionalFormatting>
  <conditionalFormatting sqref="G49:H49">
    <cfRule type="cellIs" dxfId="366" priority="27" stopIfTrue="1" operator="equal">
      <formula>0</formula>
    </cfRule>
  </conditionalFormatting>
  <conditionalFormatting sqref="L13">
    <cfRule type="cellIs" dxfId="365" priority="26" stopIfTrue="1" operator="equal">
      <formula>0</formula>
    </cfRule>
  </conditionalFormatting>
  <conditionalFormatting sqref="L25">
    <cfRule type="cellIs" dxfId="364" priority="25" stopIfTrue="1" operator="equal">
      <formula>0</formula>
    </cfRule>
  </conditionalFormatting>
  <conditionalFormatting sqref="L37">
    <cfRule type="cellIs" dxfId="363" priority="24" stopIfTrue="1" operator="equal">
      <formula>0</formula>
    </cfRule>
  </conditionalFormatting>
  <conditionalFormatting sqref="L49">
    <cfRule type="cellIs" dxfId="362" priority="23" stopIfTrue="1" operator="equal">
      <formula>0</formula>
    </cfRule>
  </conditionalFormatting>
  <conditionalFormatting sqref="AC15">
    <cfRule type="cellIs" dxfId="361" priority="14" stopIfTrue="1" operator="lessThan">
      <formula>0</formula>
    </cfRule>
  </conditionalFormatting>
  <conditionalFormatting sqref="AF22:AG26 AF29:AG29 AG27 AG30 AF31:AG40 AF43:AG46 AF48:AG49">
    <cfRule type="cellIs" dxfId="360" priority="13" stopIfTrue="1" operator="equal">
      <formula>0</formula>
    </cfRule>
  </conditionalFormatting>
  <conditionalFormatting sqref="AF30">
    <cfRule type="cellIs" dxfId="359" priority="10" stopIfTrue="1" operator="equal">
      <formula>0</formula>
    </cfRule>
  </conditionalFormatting>
  <conditionalFormatting sqref="AF51:AG51 AF40:AG40">
    <cfRule type="cellIs" dxfId="358" priority="9" stopIfTrue="1" operator="equal">
      <formula>0</formula>
    </cfRule>
  </conditionalFormatting>
  <conditionalFormatting sqref="AF53:AG53">
    <cfRule type="cellIs" dxfId="357" priority="7" stopIfTrue="1" operator="equal">
      <formula>0</formula>
    </cfRule>
  </conditionalFormatting>
  <conditionalFormatting sqref="AF27">
    <cfRule type="cellIs" dxfId="356" priority="12" stopIfTrue="1" operator="equal">
      <formula>0</formula>
    </cfRule>
  </conditionalFormatting>
  <conditionalFormatting sqref="AF52:AG52">
    <cfRule type="cellIs" dxfId="355" priority="6" stopIfTrue="1" operator="equal">
      <formula>0</formula>
    </cfRule>
  </conditionalFormatting>
  <conditionalFormatting sqref="AF44:AG44">
    <cfRule type="cellIs" dxfId="354" priority="11" stopIfTrue="1" operator="equal">
      <formula>0</formula>
    </cfRule>
  </conditionalFormatting>
  <conditionalFormatting sqref="AF43:AG43">
    <cfRule type="cellIs" dxfId="353" priority="8" stopIfTrue="1" operator="equal">
      <formula>0</formula>
    </cfRule>
  </conditionalFormatting>
  <conditionalFormatting sqref="AF47:AG47">
    <cfRule type="cellIs" dxfId="352" priority="5" stopIfTrue="1" operator="equal">
      <formula>0</formula>
    </cfRule>
  </conditionalFormatting>
  <conditionalFormatting sqref="AF41:AG41">
    <cfRule type="cellIs" dxfId="351" priority="4" stopIfTrue="1" operator="equal">
      <formula>0</formula>
    </cfRule>
  </conditionalFormatting>
  <conditionalFormatting sqref="AF41:AG41">
    <cfRule type="cellIs" dxfId="350" priority="3" stopIfTrue="1" operator="equal">
      <formula>0</formula>
    </cfRule>
  </conditionalFormatting>
  <conditionalFormatting sqref="AF42:AG42">
    <cfRule type="cellIs" dxfId="349" priority="2" stopIfTrue="1" operator="equal">
      <formula>0</formula>
    </cfRule>
  </conditionalFormatting>
  <conditionalFormatting sqref="AF42:AG42">
    <cfRule type="cellIs" dxfId="348" priority="1" stopIfTrue="1" operator="equal">
      <formula>0</formula>
    </cfRule>
  </conditionalFormatting>
  <dataValidations count="5">
    <dataValidation type="date" allowBlank="1" showInputMessage="1" sqref="AF8" xr:uid="{C5FDDD50-87E2-406D-A2F2-405977CA03AA}">
      <formula1>1</formula1>
      <formula2>73050</formula2>
    </dataValidation>
    <dataValidation type="decimal" allowBlank="1" showInputMessage="1" showErrorMessage="1" errorTitle="Invalid Data Type" error="Please enter a number between 0 and 24." sqref="C18:C24 C42:C48 C30:C36 C6:C12 C54:C60" xr:uid="{73E82392-C100-4636-AAFB-E781F24B061B}">
      <formula1>0</formula1>
      <formula2>24</formula2>
    </dataValidation>
    <dataValidation type="decimal" allowBlank="1" showInputMessage="1" showErrorMessage="1" sqref="AE6" xr:uid="{F017A2AB-E2FA-4F87-B498-6DD45B2AFE4E}">
      <formula1>0</formula1>
      <formula2>2</formula2>
    </dataValidation>
    <dataValidation type="decimal" allowBlank="1" showInputMessage="1" showErrorMessage="1" sqref="AH11 AC11 AF28 AC16 AF50" xr:uid="{60D18AC9-DCD2-4547-AC05-120E9A4D7091}">
      <formula1>0</formula1>
      <formula2>300</formula2>
    </dataValidation>
    <dataValidation allowBlank="1" showInputMessage="1" sqref="AC8" xr:uid="{B610433F-5C38-42F3-9C31-656AAA124F0B}"/>
  </dataValidations>
  <hyperlinks>
    <hyperlink ref="F65" r:id="rId1" display="http://web.uncg.edu/hrs/PolicyManuals/StaffManual/Section5/" xr:uid="{3A8A8CAD-AE8C-4A33-86FE-20544963D7BE}"/>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6745043-C759-4726-87A3-2134107DBE35}">
          <x14:formula1>
            <xm:f>Validation!$F$18:$F$21</xm:f>
          </x14:formula1>
          <xm:sqref>H6:H12 H18:H24 H30:H36 H42:H48 H54:H60</xm:sqref>
        </x14:dataValidation>
        <x14:dataValidation type="list" allowBlank="1" showInputMessage="1" showErrorMessage="1" xr:uid="{47DDBC44-FD23-4640-9786-A1D110811580}">
          <x14:formula1>
            <xm:f>Validation!$B$18:$B$27</xm:f>
          </x14:formula1>
          <xm:sqref>S6:S12 S54:S60 S42:S48 S30:S36 S18:S24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6B2A-8BA6-4C8F-A187-6EFECAB46B21}">
  <sheetPr>
    <tabColor theme="3" tint="0.79998168889431442"/>
    <pageSetUpPr fitToPage="1"/>
  </sheetPr>
  <dimension ref="A2:AS71"/>
  <sheetViews>
    <sheetView showGridLines="0" zoomScale="90" zoomScaleNormal="90" zoomScalePageLayoutView="40" workbookViewId="0">
      <selection activeCell="C18" sqref="C18"/>
    </sheetView>
  </sheetViews>
  <sheetFormatPr defaultColWidth="7.42578125" defaultRowHeight="12.75"/>
  <cols>
    <col min="1" max="2" width="7.42578125" style="2" customWidth="1"/>
    <col min="3" max="3" width="8.140625" style="2" customWidth="1"/>
    <col min="4" max="6" width="8.42578125" style="2" customWidth="1"/>
    <col min="7" max="7" width="7.5703125" style="2" customWidth="1"/>
    <col min="8" max="8" width="8.140625" style="2" customWidth="1"/>
    <col min="9" max="9" width="8.85546875" style="2" customWidth="1"/>
    <col min="10" max="10" width="8.5703125" style="2" customWidth="1"/>
    <col min="11" max="12" width="7.140625" style="2" customWidth="1"/>
    <col min="13" max="13" width="6.5703125" style="2" customWidth="1"/>
    <col min="14" max="14" width="6.140625" style="2" customWidth="1"/>
    <col min="15" max="15" width="6.85546875" style="2" customWidth="1"/>
    <col min="16" max="16" width="5.7109375" style="2" customWidth="1"/>
    <col min="17" max="17" width="6.42578125" style="2" customWidth="1"/>
    <col min="18" max="18" width="5.7109375" style="2" customWidth="1"/>
    <col min="19" max="19" width="8.85546875" style="2" bestFit="1" customWidth="1"/>
    <col min="20" max="20" width="2.5703125" style="2" customWidth="1"/>
    <col min="21" max="22" width="6" style="2" customWidth="1"/>
    <col min="23" max="23" width="7.85546875" style="2" bestFit="1" customWidth="1"/>
    <col min="24" max="25" width="2.140625" style="2" customWidth="1"/>
    <col min="26" max="26" width="7.85546875" style="2" customWidth="1"/>
    <col min="27" max="27" width="7.42578125" style="2" customWidth="1"/>
    <col min="28" max="28" width="3.85546875" style="2" customWidth="1"/>
    <col min="29" max="29" width="17.42578125" style="2" customWidth="1"/>
    <col min="30" max="30" width="2.85546875" style="2" customWidth="1"/>
    <col min="31" max="32" width="7.42578125" style="2" customWidth="1"/>
    <col min="33" max="33" width="10" style="2" customWidth="1"/>
    <col min="34" max="34" width="2.5703125" style="2" customWidth="1"/>
    <col min="35" max="35" width="4.7109375" style="2" hidden="1" customWidth="1"/>
    <col min="36" max="36" width="4" style="2" hidden="1" customWidth="1"/>
    <col min="37" max="37" width="14.28515625" style="2" hidden="1" customWidth="1"/>
    <col min="38" max="38" width="8" style="2" hidden="1" customWidth="1"/>
    <col min="39" max="40" width="8.5703125" style="2" hidden="1" customWidth="1"/>
    <col min="41" max="41" width="7.42578125" style="2" hidden="1" customWidth="1"/>
    <col min="42" max="42" width="3.42578125" style="2" hidden="1" customWidth="1"/>
    <col min="43" max="44" width="7.42578125" style="2" hidden="1" customWidth="1"/>
    <col min="45" max="45" width="0" style="2" hidden="1" customWidth="1"/>
    <col min="46" max="16384" width="7.42578125" style="2"/>
  </cols>
  <sheetData>
    <row r="2" spans="1:43">
      <c r="T2" s="3"/>
      <c r="AJ2" s="42"/>
      <c r="AK2" s="345" t="s">
        <v>237</v>
      </c>
      <c r="AL2" s="345"/>
      <c r="AM2" s="345"/>
      <c r="AN2" s="345"/>
      <c r="AO2" s="345"/>
      <c r="AP2" s="161"/>
    </row>
    <row r="3" spans="1:43" ht="24.75" customHeight="1" thickBot="1">
      <c r="A3" s="3"/>
      <c r="B3" s="3"/>
      <c r="C3" s="3"/>
      <c r="D3" s="3"/>
      <c r="E3" s="3"/>
      <c r="F3" s="3"/>
      <c r="G3" s="1"/>
      <c r="H3" s="1"/>
      <c r="I3" s="67"/>
      <c r="J3" s="24"/>
      <c r="K3" s="3"/>
      <c r="L3" s="3"/>
      <c r="M3" s="3"/>
      <c r="N3" s="3"/>
      <c r="O3" s="66"/>
      <c r="P3" s="66"/>
      <c r="Q3" s="66"/>
      <c r="R3" s="25"/>
      <c r="S3" s="3"/>
      <c r="T3" s="1"/>
      <c r="Z3" s="344" t="s">
        <v>15</v>
      </c>
      <c r="AA3" s="344"/>
      <c r="AB3" s="344"/>
      <c r="AC3" s="344"/>
      <c r="AD3" s="11"/>
      <c r="AE3" s="344" t="s">
        <v>16</v>
      </c>
      <c r="AF3" s="344"/>
      <c r="AG3" s="344"/>
      <c r="AH3" s="11"/>
      <c r="AI3" s="11"/>
      <c r="AJ3" s="43"/>
      <c r="AK3" s="44"/>
      <c r="AL3" s="45"/>
      <c r="AM3" s="45"/>
      <c r="AN3" s="45"/>
      <c r="AO3" s="46"/>
      <c r="AP3" s="162"/>
    </row>
    <row r="4" spans="1:43" ht="12.75" customHeight="1" thickTop="1">
      <c r="A4" s="298" t="s">
        <v>21</v>
      </c>
      <c r="B4" s="298"/>
      <c r="C4" s="299" t="s">
        <v>178</v>
      </c>
      <c r="D4" s="300"/>
      <c r="E4" s="300"/>
      <c r="F4" s="300"/>
      <c r="G4" s="300"/>
      <c r="H4" s="301"/>
      <c r="I4" s="302" t="s">
        <v>177</v>
      </c>
      <c r="J4" s="303"/>
      <c r="K4" s="304" t="s">
        <v>97</v>
      </c>
      <c r="L4" s="305"/>
      <c r="M4" s="305"/>
      <c r="N4" s="305"/>
      <c r="O4" s="305"/>
      <c r="P4" s="305"/>
      <c r="Q4" s="305"/>
      <c r="R4" s="305"/>
      <c r="S4" s="306"/>
      <c r="T4" s="27"/>
      <c r="U4" s="307" t="s">
        <v>108</v>
      </c>
      <c r="V4" s="308"/>
      <c r="W4" s="309"/>
      <c r="Z4" s="340" t="str">
        <f>'Timesheet Setup'!G7</f>
        <v xml:space="preserve">Spiro </v>
      </c>
      <c r="AA4" s="341"/>
      <c r="AB4" s="341"/>
      <c r="AC4" s="342"/>
      <c r="AD4" s="3"/>
      <c r="AE4" s="340">
        <f>'Timesheet Setup'!G9</f>
        <v>123456789</v>
      </c>
      <c r="AF4" s="341"/>
      <c r="AG4" s="342"/>
      <c r="AH4" s="3"/>
      <c r="AI4" s="3"/>
      <c r="AJ4" s="43"/>
      <c r="AK4" s="32" t="s">
        <v>21</v>
      </c>
      <c r="AL4" s="285" t="s">
        <v>73</v>
      </c>
      <c r="AM4" s="286"/>
      <c r="AN4" s="286"/>
      <c r="AO4" s="287"/>
      <c r="AP4" s="162"/>
    </row>
    <row r="5" spans="1:43">
      <c r="A5" s="32" t="s">
        <v>24</v>
      </c>
      <c r="B5" s="33" t="s">
        <v>25</v>
      </c>
      <c r="C5" s="32" t="s">
        <v>234</v>
      </c>
      <c r="D5" s="32" t="s">
        <v>83</v>
      </c>
      <c r="E5" s="32" t="s">
        <v>84</v>
      </c>
      <c r="F5" s="32" t="s">
        <v>85</v>
      </c>
      <c r="G5" s="285" t="s">
        <v>89</v>
      </c>
      <c r="H5" s="288"/>
      <c r="I5" s="113" t="s">
        <v>96</v>
      </c>
      <c r="J5" s="112" t="s">
        <v>79</v>
      </c>
      <c r="K5" s="32" t="s">
        <v>176</v>
      </c>
      <c r="L5" s="221" t="s">
        <v>244</v>
      </c>
      <c r="M5" s="221" t="s">
        <v>5</v>
      </c>
      <c r="N5" s="32" t="s">
        <v>7</v>
      </c>
      <c r="O5" s="32" t="s">
        <v>13</v>
      </c>
      <c r="P5" s="32" t="s">
        <v>11</v>
      </c>
      <c r="Q5" s="32" t="s">
        <v>45</v>
      </c>
      <c r="R5" s="285" t="s">
        <v>89</v>
      </c>
      <c r="S5" s="287"/>
      <c r="T5" s="1"/>
      <c r="U5" s="69" t="s">
        <v>80</v>
      </c>
      <c r="V5" s="119" t="s">
        <v>103</v>
      </c>
      <c r="W5" s="223" t="s">
        <v>107</v>
      </c>
      <c r="Z5" s="339" t="s">
        <v>52</v>
      </c>
      <c r="AA5" s="339"/>
      <c r="AB5" s="339"/>
      <c r="AC5" s="339"/>
      <c r="AD5" s="12"/>
      <c r="AE5" s="29" t="s">
        <v>39</v>
      </c>
      <c r="AF5" s="29" t="s">
        <v>83</v>
      </c>
      <c r="AG5" s="29" t="s">
        <v>85</v>
      </c>
      <c r="AH5" s="3"/>
      <c r="AI5" s="3"/>
      <c r="AJ5" s="43"/>
      <c r="AK5" s="32" t="s">
        <v>24</v>
      </c>
      <c r="AL5" s="32" t="s">
        <v>74</v>
      </c>
      <c r="AM5" s="32" t="s">
        <v>75</v>
      </c>
      <c r="AN5" s="32" t="s">
        <v>80</v>
      </c>
      <c r="AO5" s="32" t="s">
        <v>84</v>
      </c>
      <c r="AP5" s="162"/>
    </row>
    <row r="6" spans="1:43">
      <c r="A6" s="34" t="s">
        <v>26</v>
      </c>
      <c r="B6" s="35">
        <f>IF(WEEKDAY(AC8)=1,AC8,0)</f>
        <v>44255</v>
      </c>
      <c r="C6" s="36"/>
      <c r="D6" s="61"/>
      <c r="E6" s="61"/>
      <c r="F6" s="61"/>
      <c r="G6" s="61"/>
      <c r="H6" s="61"/>
      <c r="I6" s="70"/>
      <c r="J6" s="64"/>
      <c r="K6" s="61"/>
      <c r="L6" s="62"/>
      <c r="M6" s="62"/>
      <c r="N6" s="61"/>
      <c r="O6" s="61"/>
      <c r="P6" s="61"/>
      <c r="Q6" s="61"/>
      <c r="R6" s="61"/>
      <c r="S6" s="63"/>
      <c r="T6" s="6"/>
      <c r="U6" s="70"/>
      <c r="V6" s="120"/>
      <c r="W6" s="118"/>
      <c r="Z6" s="340">
        <f>'Timesheet Setup'!G11</f>
        <v>58401</v>
      </c>
      <c r="AA6" s="341"/>
      <c r="AB6" s="341"/>
      <c r="AC6" s="342"/>
      <c r="AD6" s="3"/>
      <c r="AE6" s="99">
        <f>'Timesheet Setup'!G13</f>
        <v>1</v>
      </c>
      <c r="AF6" s="99">
        <f>'Timesheet Setup'!G15</f>
        <v>0</v>
      </c>
      <c r="AG6" s="99">
        <f>'Timesheet Setup'!G17</f>
        <v>0</v>
      </c>
      <c r="AH6" s="3"/>
      <c r="AI6" s="3"/>
      <c r="AJ6" s="47"/>
      <c r="AK6" s="34" t="s">
        <v>26</v>
      </c>
      <c r="AL6" s="37">
        <f t="shared" ref="AL6:AL12" si="0">I6</f>
        <v>0</v>
      </c>
      <c r="AM6" s="37">
        <f t="shared" ref="AM6:AM12" si="1">K6</f>
        <v>0</v>
      </c>
      <c r="AN6" s="37">
        <f t="shared" ref="AN6:AN12" si="2">IF($V$13&gt;0,U6,0)</f>
        <v>0</v>
      </c>
      <c r="AO6" s="37">
        <f t="shared" ref="AO6:AO12" si="3">IF(E6&gt;8,8,E6)</f>
        <v>0</v>
      </c>
      <c r="AP6" s="162"/>
    </row>
    <row r="7" spans="1:43">
      <c r="A7" s="34" t="s">
        <v>27</v>
      </c>
      <c r="B7" s="35">
        <f>IF(WEEKDAY($AC$8)=2,$AC$8,IF(B6&lt;&gt;0,B6+1,0))</f>
        <v>44256</v>
      </c>
      <c r="C7" s="36"/>
      <c r="D7" s="61"/>
      <c r="E7" s="61"/>
      <c r="F7" s="61"/>
      <c r="G7" s="61"/>
      <c r="H7" s="61"/>
      <c r="I7" s="70"/>
      <c r="J7" s="64"/>
      <c r="K7" s="61"/>
      <c r="L7" s="62"/>
      <c r="M7" s="62"/>
      <c r="N7" s="61"/>
      <c r="O7" s="61"/>
      <c r="P7" s="61"/>
      <c r="Q7" s="61"/>
      <c r="R7" s="61"/>
      <c r="S7" s="63"/>
      <c r="T7" s="6"/>
      <c r="U7" s="70"/>
      <c r="V7" s="120"/>
      <c r="W7" s="118"/>
      <c r="Z7" s="343" t="s">
        <v>87</v>
      </c>
      <c r="AA7" s="343"/>
      <c r="AB7" s="3"/>
      <c r="AC7" s="344" t="s">
        <v>70</v>
      </c>
      <c r="AD7" s="344"/>
      <c r="AE7" s="3"/>
      <c r="AF7" s="344" t="s">
        <v>71</v>
      </c>
      <c r="AG7" s="344"/>
      <c r="AH7" s="3"/>
      <c r="AI7" s="3"/>
      <c r="AJ7" s="47"/>
      <c r="AK7" s="34" t="s">
        <v>27</v>
      </c>
      <c r="AL7" s="37">
        <f t="shared" si="0"/>
        <v>0</v>
      </c>
      <c r="AM7" s="37">
        <f t="shared" si="1"/>
        <v>0</v>
      </c>
      <c r="AN7" s="37">
        <f t="shared" si="2"/>
        <v>0</v>
      </c>
      <c r="AO7" s="37">
        <f t="shared" si="3"/>
        <v>0</v>
      </c>
      <c r="AP7" s="162"/>
    </row>
    <row r="8" spans="1:43">
      <c r="A8" s="34" t="s">
        <v>28</v>
      </c>
      <c r="B8" s="35">
        <f>IF(WEEKDAY($AC$8)=3,$AC$8,IF(B7&lt;&gt;0,B7+1,0))</f>
        <v>44257</v>
      </c>
      <c r="C8" s="36"/>
      <c r="D8" s="61"/>
      <c r="E8" s="61"/>
      <c r="F8" s="61"/>
      <c r="G8" s="61"/>
      <c r="H8" s="61"/>
      <c r="I8" s="70"/>
      <c r="J8" s="64"/>
      <c r="K8" s="61"/>
      <c r="L8" s="62"/>
      <c r="M8" s="62"/>
      <c r="N8" s="61"/>
      <c r="O8" s="61"/>
      <c r="P8" s="61"/>
      <c r="Q8" s="61"/>
      <c r="R8" s="61"/>
      <c r="S8" s="63"/>
      <c r="T8" s="6"/>
      <c r="U8" s="70"/>
      <c r="V8" s="120"/>
      <c r="W8" s="118"/>
      <c r="Z8" s="329" t="s">
        <v>254</v>
      </c>
      <c r="AA8" s="330"/>
      <c r="AB8" s="3"/>
      <c r="AC8" s="331">
        <f>VLOOKUP(Z8,Validation!B4:F15,2,FALSE)</f>
        <v>44255</v>
      </c>
      <c r="AD8" s="332"/>
      <c r="AE8" s="3"/>
      <c r="AF8" s="331">
        <f>VLOOKUP(Z8,Validation!B4:F15,4,FALSE)</f>
        <v>44289</v>
      </c>
      <c r="AG8" s="332"/>
      <c r="AH8" s="3"/>
      <c r="AI8" s="3"/>
      <c r="AJ8" s="47"/>
      <c r="AK8" s="34" t="s">
        <v>28</v>
      </c>
      <c r="AL8" s="37">
        <f t="shared" si="0"/>
        <v>0</v>
      </c>
      <c r="AM8" s="37">
        <f t="shared" si="1"/>
        <v>0</v>
      </c>
      <c r="AN8" s="37">
        <f t="shared" si="2"/>
        <v>0</v>
      </c>
      <c r="AO8" s="37">
        <f t="shared" si="3"/>
        <v>0</v>
      </c>
      <c r="AP8" s="162"/>
    </row>
    <row r="9" spans="1:43" ht="13.5" thickBot="1">
      <c r="A9" s="34" t="s">
        <v>29</v>
      </c>
      <c r="B9" s="35">
        <f>IF(WEEKDAY($AC$8)=4,$AC$8,IF(B8&lt;&gt;0,B8+1,0))</f>
        <v>44258</v>
      </c>
      <c r="C9" s="36"/>
      <c r="D9" s="61"/>
      <c r="E9" s="61"/>
      <c r="F9" s="61"/>
      <c r="G9" s="61"/>
      <c r="H9" s="61"/>
      <c r="I9" s="70"/>
      <c r="J9" s="64"/>
      <c r="K9" s="61"/>
      <c r="L9" s="62"/>
      <c r="M9" s="62"/>
      <c r="N9" s="61"/>
      <c r="O9" s="61"/>
      <c r="P9" s="61"/>
      <c r="Q9" s="61"/>
      <c r="R9" s="61"/>
      <c r="S9" s="63"/>
      <c r="T9" s="6"/>
      <c r="U9" s="70"/>
      <c r="V9" s="120"/>
      <c r="W9" s="118"/>
      <c r="AI9" s="3"/>
      <c r="AJ9" s="48"/>
      <c r="AK9" s="34" t="s">
        <v>29</v>
      </c>
      <c r="AL9" s="37">
        <f t="shared" si="0"/>
        <v>0</v>
      </c>
      <c r="AM9" s="37">
        <f t="shared" si="1"/>
        <v>0</v>
      </c>
      <c r="AN9" s="37">
        <f t="shared" si="2"/>
        <v>0</v>
      </c>
      <c r="AO9" s="37">
        <f t="shared" si="3"/>
        <v>0</v>
      </c>
      <c r="AP9" s="162"/>
    </row>
    <row r="10" spans="1:43" ht="13.5" thickTop="1">
      <c r="A10" s="34" t="s">
        <v>30</v>
      </c>
      <c r="B10" s="35">
        <f>IF(WEEKDAY($AC$8)=5,$AC$8,IF(B9&lt;&gt;0,B9+1,0))</f>
        <v>44259</v>
      </c>
      <c r="C10" s="36"/>
      <c r="D10" s="61"/>
      <c r="E10" s="61"/>
      <c r="F10" s="61"/>
      <c r="G10" s="61"/>
      <c r="H10" s="61"/>
      <c r="I10" s="70"/>
      <c r="J10" s="64"/>
      <c r="K10" s="61"/>
      <c r="L10" s="62"/>
      <c r="M10" s="62"/>
      <c r="N10" s="61"/>
      <c r="O10" s="61"/>
      <c r="P10" s="61"/>
      <c r="Q10" s="61"/>
      <c r="R10" s="61"/>
      <c r="S10" s="63"/>
      <c r="T10" s="6"/>
      <c r="U10" s="70"/>
      <c r="V10" s="120"/>
      <c r="W10" s="118"/>
      <c r="Y10" s="1"/>
      <c r="Z10" s="333" t="s">
        <v>172</v>
      </c>
      <c r="AA10" s="334"/>
      <c r="AB10" s="334"/>
      <c r="AC10" s="335"/>
      <c r="AD10" s="103"/>
      <c r="AE10" s="336" t="s">
        <v>108</v>
      </c>
      <c r="AF10" s="337"/>
      <c r="AG10" s="338"/>
      <c r="AH10" s="9"/>
      <c r="AI10" s="3"/>
      <c r="AJ10" s="47"/>
      <c r="AK10" s="34" t="s">
        <v>30</v>
      </c>
      <c r="AL10" s="37">
        <f t="shared" si="0"/>
        <v>0</v>
      </c>
      <c r="AM10" s="37">
        <f t="shared" si="1"/>
        <v>0</v>
      </c>
      <c r="AN10" s="37">
        <f t="shared" si="2"/>
        <v>0</v>
      </c>
      <c r="AO10" s="37">
        <f t="shared" si="3"/>
        <v>0</v>
      </c>
      <c r="AP10" s="162"/>
    </row>
    <row r="11" spans="1:43">
      <c r="A11" s="34" t="s">
        <v>31</v>
      </c>
      <c r="B11" s="35">
        <f>IF(WEEKDAY($AC$8)=6,$AC$8,IF(B10&lt;&gt;0,B10+1,0))</f>
        <v>44260</v>
      </c>
      <c r="C11" s="36"/>
      <c r="D11" s="61"/>
      <c r="E11" s="61"/>
      <c r="F11" s="61"/>
      <c r="G11" s="61"/>
      <c r="H11" s="61"/>
      <c r="I11" s="70"/>
      <c r="J11" s="64"/>
      <c r="K11" s="61"/>
      <c r="L11" s="62"/>
      <c r="M11" s="62"/>
      <c r="N11" s="61"/>
      <c r="O11" s="61"/>
      <c r="P11" s="61"/>
      <c r="Q11" s="61"/>
      <c r="R11" s="61"/>
      <c r="S11" s="63"/>
      <c r="T11" s="6"/>
      <c r="U11" s="70"/>
      <c r="V11" s="120"/>
      <c r="W11" s="118"/>
      <c r="Y11" s="27"/>
      <c r="Z11" s="325" t="s">
        <v>151</v>
      </c>
      <c r="AA11" s="326"/>
      <c r="AB11" s="326"/>
      <c r="AC11" s="100">
        <f>March!AC15</f>
        <v>0</v>
      </c>
      <c r="AD11" s="104"/>
      <c r="AE11" s="325" t="s">
        <v>155</v>
      </c>
      <c r="AF11" s="326"/>
      <c r="AG11" s="100">
        <f>March!AG15</f>
        <v>0</v>
      </c>
      <c r="AH11" s="26"/>
      <c r="AJ11" s="49"/>
      <c r="AK11" s="34" t="s">
        <v>31</v>
      </c>
      <c r="AL11" s="37">
        <f t="shared" si="0"/>
        <v>0</v>
      </c>
      <c r="AM11" s="37">
        <f t="shared" si="1"/>
        <v>0</v>
      </c>
      <c r="AN11" s="37">
        <f t="shared" si="2"/>
        <v>0</v>
      </c>
      <c r="AO11" s="37">
        <f t="shared" si="3"/>
        <v>0</v>
      </c>
      <c r="AP11" s="162"/>
    </row>
    <row r="12" spans="1:43">
      <c r="A12" s="34" t="s">
        <v>32</v>
      </c>
      <c r="B12" s="35">
        <f>IF(WEEKDAY($AC$8)=7,$AC$8,IF(B11&lt;&gt;0,B11+1,0))</f>
        <v>44261</v>
      </c>
      <c r="C12" s="36"/>
      <c r="D12" s="61"/>
      <c r="E12" s="61"/>
      <c r="F12" s="61"/>
      <c r="G12" s="61"/>
      <c r="H12" s="61"/>
      <c r="I12" s="70"/>
      <c r="J12" s="64"/>
      <c r="K12" s="61"/>
      <c r="L12" s="62"/>
      <c r="M12" s="62"/>
      <c r="N12" s="61"/>
      <c r="O12" s="61"/>
      <c r="P12" s="61"/>
      <c r="Q12" s="61"/>
      <c r="R12" s="61"/>
      <c r="S12" s="63"/>
      <c r="T12" s="6"/>
      <c r="U12" s="70"/>
      <c r="V12" s="120"/>
      <c r="W12" s="118"/>
      <c r="X12" s="3"/>
      <c r="Y12" s="1"/>
      <c r="Z12" s="316" t="s">
        <v>152</v>
      </c>
      <c r="AA12" s="317"/>
      <c r="AB12" s="317"/>
      <c r="AC12" s="58">
        <f>AF26</f>
        <v>0</v>
      </c>
      <c r="AD12" s="105"/>
      <c r="AE12" s="316" t="s">
        <v>159</v>
      </c>
      <c r="AF12" s="317"/>
      <c r="AG12" s="102">
        <f>AF42</f>
        <v>0</v>
      </c>
      <c r="AH12" s="26"/>
      <c r="AI12" s="3"/>
      <c r="AJ12" s="47"/>
      <c r="AK12" s="34" t="s">
        <v>32</v>
      </c>
      <c r="AL12" s="37">
        <f t="shared" si="0"/>
        <v>0</v>
      </c>
      <c r="AM12" s="37">
        <f t="shared" si="1"/>
        <v>0</v>
      </c>
      <c r="AN12" s="37">
        <f t="shared" si="2"/>
        <v>0</v>
      </c>
      <c r="AO12" s="37">
        <f t="shared" si="3"/>
        <v>0</v>
      </c>
      <c r="AP12" s="162"/>
      <c r="AQ12" s="5"/>
    </row>
    <row r="13" spans="1:43">
      <c r="A13" s="222" t="s">
        <v>33</v>
      </c>
      <c r="B13" s="38"/>
      <c r="C13" s="39">
        <f t="shared" ref="C13:R13" si="4">SUMIF($B6:$B12,"&lt;&gt;0",C6:C12)</f>
        <v>0</v>
      </c>
      <c r="D13" s="39">
        <f t="shared" si="4"/>
        <v>0</v>
      </c>
      <c r="E13" s="39">
        <f t="shared" si="4"/>
        <v>0</v>
      </c>
      <c r="F13" s="39">
        <f t="shared" si="4"/>
        <v>0</v>
      </c>
      <c r="G13" s="39"/>
      <c r="H13" s="39"/>
      <c r="I13" s="60">
        <f>SUMIF($B6:$B12,"&lt;&gt;0",I6:I12)</f>
        <v>0</v>
      </c>
      <c r="J13" s="60">
        <f t="shared" si="4"/>
        <v>0</v>
      </c>
      <c r="K13" s="39">
        <f t="shared" si="4"/>
        <v>0</v>
      </c>
      <c r="L13" s="39">
        <f t="shared" si="4"/>
        <v>0</v>
      </c>
      <c r="M13" s="59">
        <f t="shared" si="4"/>
        <v>0</v>
      </c>
      <c r="N13" s="39">
        <f t="shared" si="4"/>
        <v>0</v>
      </c>
      <c r="O13" s="39">
        <f t="shared" si="4"/>
        <v>0</v>
      </c>
      <c r="P13" s="39">
        <f t="shared" si="4"/>
        <v>0</v>
      </c>
      <c r="Q13" s="39">
        <f t="shared" si="4"/>
        <v>0</v>
      </c>
      <c r="R13" s="39">
        <f t="shared" si="4"/>
        <v>0</v>
      </c>
      <c r="S13" s="39"/>
      <c r="T13" s="8"/>
      <c r="U13" s="71">
        <f>SUMIF($B6:$B12,"&lt;&gt;0",U6:U12)</f>
        <v>0</v>
      </c>
      <c r="V13" s="121">
        <f>SUMIF($B6:$B12,"&lt;&gt;0",V6:V12)</f>
        <v>0</v>
      </c>
      <c r="W13" s="121">
        <f>SUMIF($B6:$B12,"&lt;&gt;0",W6:W12)</f>
        <v>0</v>
      </c>
      <c r="X13" s="1"/>
      <c r="Y13" s="6"/>
      <c r="Z13" s="316" t="s">
        <v>153</v>
      </c>
      <c r="AA13" s="317"/>
      <c r="AB13" s="317"/>
      <c r="AC13" s="58">
        <f>AF25</f>
        <v>0</v>
      </c>
      <c r="AD13" s="106"/>
      <c r="AE13" s="316" t="s">
        <v>156</v>
      </c>
      <c r="AF13" s="317"/>
      <c r="AG13" s="102">
        <f>AF43</f>
        <v>0</v>
      </c>
      <c r="AH13" s="3"/>
      <c r="AI13" s="9"/>
      <c r="AJ13" s="47"/>
      <c r="AK13" s="34" t="s">
        <v>33</v>
      </c>
      <c r="AL13" s="115">
        <f>SUM(AL6:AL12)</f>
        <v>0</v>
      </c>
      <c r="AM13" s="115">
        <f t="shared" ref="AM13:AO13" si="5">SUM(AM6:AM12)</f>
        <v>0</v>
      </c>
      <c r="AN13" s="115">
        <f t="shared" si="5"/>
        <v>0</v>
      </c>
      <c r="AO13" s="115">
        <f t="shared" si="5"/>
        <v>0</v>
      </c>
      <c r="AP13" s="162"/>
    </row>
    <row r="14" spans="1:43">
      <c r="T14" s="8"/>
      <c r="U14" s="27"/>
      <c r="V14" s="27"/>
      <c r="W14" s="27"/>
      <c r="X14" s="27"/>
      <c r="Z14" s="316" t="s">
        <v>154</v>
      </c>
      <c r="AA14" s="317"/>
      <c r="AB14" s="317"/>
      <c r="AC14" s="102">
        <f>AF27</f>
        <v>0</v>
      </c>
      <c r="AD14" s="105"/>
      <c r="AE14" s="327" t="s">
        <v>107</v>
      </c>
      <c r="AF14" s="328"/>
      <c r="AG14" s="102">
        <f>AG52</f>
        <v>0</v>
      </c>
      <c r="AH14" s="3"/>
      <c r="AI14" s="26"/>
      <c r="AJ14" s="47"/>
      <c r="AK14" s="46"/>
      <c r="AL14" s="50"/>
      <c r="AM14" s="50"/>
      <c r="AN14" s="50"/>
      <c r="AO14" s="46"/>
      <c r="AP14" s="162"/>
    </row>
    <row r="15" spans="1:43" ht="13.5" thickBot="1">
      <c r="A15" s="3"/>
      <c r="B15" s="159"/>
      <c r="C15" s="159"/>
      <c r="D15" s="159"/>
      <c r="E15" s="159"/>
      <c r="F15" s="159"/>
      <c r="G15" s="159"/>
      <c r="H15" s="159"/>
      <c r="I15" s="159"/>
      <c r="J15" s="159"/>
      <c r="K15" s="159"/>
      <c r="L15" s="159"/>
      <c r="M15" s="159"/>
      <c r="N15" s="159"/>
      <c r="O15" s="159"/>
      <c r="P15" s="159"/>
      <c r="Q15" s="159"/>
      <c r="R15" s="159"/>
      <c r="S15" s="3"/>
      <c r="T15" s="6"/>
      <c r="U15" s="1"/>
      <c r="V15" s="1"/>
      <c r="W15" s="1"/>
      <c r="X15" s="1"/>
      <c r="Y15" s="6"/>
      <c r="Z15" s="318" t="s">
        <v>245</v>
      </c>
      <c r="AA15" s="319"/>
      <c r="AB15" s="319"/>
      <c r="AC15" s="212">
        <f>SUM(AC11+AC12+AC13-AC14)</f>
        <v>0</v>
      </c>
      <c r="AD15" s="105"/>
      <c r="AE15" s="323" t="s">
        <v>157</v>
      </c>
      <c r="AF15" s="324"/>
      <c r="AG15" s="108">
        <f>(AG11+AG12)-(AG13+AG14)</f>
        <v>0</v>
      </c>
      <c r="AH15" s="3"/>
      <c r="AI15" s="26"/>
      <c r="AJ15" s="47"/>
      <c r="AK15" s="46"/>
      <c r="AL15" s="50"/>
      <c r="AM15" s="50"/>
      <c r="AN15" s="50"/>
      <c r="AO15" s="46"/>
      <c r="AP15" s="162"/>
    </row>
    <row r="16" spans="1:43" ht="12.75" customHeight="1" thickTop="1">
      <c r="A16" s="298" t="s">
        <v>22</v>
      </c>
      <c r="B16" s="298"/>
      <c r="C16" s="299" t="s">
        <v>178</v>
      </c>
      <c r="D16" s="300"/>
      <c r="E16" s="300"/>
      <c r="F16" s="300"/>
      <c r="G16" s="300"/>
      <c r="H16" s="301"/>
      <c r="I16" s="302" t="s">
        <v>177</v>
      </c>
      <c r="J16" s="303"/>
      <c r="K16" s="304" t="s">
        <v>97</v>
      </c>
      <c r="L16" s="305"/>
      <c r="M16" s="305"/>
      <c r="N16" s="305"/>
      <c r="O16" s="305"/>
      <c r="P16" s="305"/>
      <c r="Q16" s="305"/>
      <c r="R16" s="305"/>
      <c r="S16" s="306"/>
      <c r="T16" s="1"/>
      <c r="U16" s="307" t="s">
        <v>108</v>
      </c>
      <c r="V16" s="308"/>
      <c r="W16" s="309"/>
      <c r="X16" s="6"/>
      <c r="Y16" s="6"/>
      <c r="Z16" s="325" t="s">
        <v>246</v>
      </c>
      <c r="AA16" s="326"/>
      <c r="AB16" s="326"/>
      <c r="AC16" s="100">
        <f>March!AC18</f>
        <v>0</v>
      </c>
      <c r="AD16" s="7"/>
      <c r="AE16" s="210"/>
      <c r="AF16" s="210"/>
      <c r="AG16" s="211"/>
      <c r="AH16" s="3"/>
      <c r="AI16" s="3"/>
      <c r="AJ16" s="47"/>
      <c r="AK16" s="32" t="s">
        <v>22</v>
      </c>
      <c r="AL16" s="285" t="s">
        <v>73</v>
      </c>
      <c r="AM16" s="286"/>
      <c r="AN16" s="286"/>
      <c r="AO16" s="287"/>
      <c r="AP16" s="162"/>
    </row>
    <row r="17" spans="1:42" ht="12.75" customHeight="1">
      <c r="A17" s="32" t="s">
        <v>24</v>
      </c>
      <c r="B17" s="33" t="s">
        <v>25</v>
      </c>
      <c r="C17" s="32" t="s">
        <v>234</v>
      </c>
      <c r="D17" s="32" t="s">
        <v>83</v>
      </c>
      <c r="E17" s="32" t="s">
        <v>84</v>
      </c>
      <c r="F17" s="32" t="s">
        <v>85</v>
      </c>
      <c r="G17" s="285" t="s">
        <v>89</v>
      </c>
      <c r="H17" s="288"/>
      <c r="I17" s="113" t="s">
        <v>96</v>
      </c>
      <c r="J17" s="112" t="s">
        <v>79</v>
      </c>
      <c r="K17" s="32" t="s">
        <v>176</v>
      </c>
      <c r="L17" s="221" t="s">
        <v>244</v>
      </c>
      <c r="M17" s="221" t="s">
        <v>5</v>
      </c>
      <c r="N17" s="32" t="s">
        <v>7</v>
      </c>
      <c r="O17" s="32" t="s">
        <v>13</v>
      </c>
      <c r="P17" s="32" t="s">
        <v>11</v>
      </c>
      <c r="Q17" s="32" t="s">
        <v>45</v>
      </c>
      <c r="R17" s="285" t="s">
        <v>89</v>
      </c>
      <c r="S17" s="287"/>
      <c r="T17" s="1"/>
      <c r="U17" s="69" t="s">
        <v>80</v>
      </c>
      <c r="V17" s="119" t="s">
        <v>103</v>
      </c>
      <c r="W17" s="223" t="s">
        <v>107</v>
      </c>
      <c r="Y17" s="6"/>
      <c r="Z17" s="316" t="s">
        <v>242</v>
      </c>
      <c r="AA17" s="317"/>
      <c r="AB17" s="317"/>
      <c r="AC17" s="100">
        <f>AF49</f>
        <v>0</v>
      </c>
      <c r="AD17" s="7"/>
      <c r="AE17" s="210"/>
      <c r="AF17" s="210"/>
      <c r="AG17" s="211"/>
      <c r="AH17" s="3"/>
      <c r="AI17" s="3"/>
      <c r="AJ17" s="51"/>
      <c r="AK17" s="32" t="s">
        <v>24</v>
      </c>
      <c r="AL17" s="32" t="s">
        <v>74</v>
      </c>
      <c r="AM17" s="32" t="s">
        <v>75</v>
      </c>
      <c r="AN17" s="32" t="s">
        <v>80</v>
      </c>
      <c r="AO17" s="32" t="s">
        <v>84</v>
      </c>
      <c r="AP17" s="162"/>
    </row>
    <row r="18" spans="1:42" ht="13.5" thickBot="1">
      <c r="A18" s="31" t="s">
        <v>26</v>
      </c>
      <c r="B18" s="41">
        <f>IF(B12&lt;&gt;0,IF(SUM(B12+1)&gt;$AF$8,0, SUM(B12+1)),0)</f>
        <v>44262</v>
      </c>
      <c r="C18" s="36"/>
      <c r="D18" s="61"/>
      <c r="E18" s="61"/>
      <c r="F18" s="61"/>
      <c r="G18" s="61"/>
      <c r="H18" s="61"/>
      <c r="I18" s="111"/>
      <c r="J18" s="64"/>
      <c r="K18" s="61"/>
      <c r="L18" s="61"/>
      <c r="M18" s="61"/>
      <c r="N18" s="61"/>
      <c r="O18" s="61"/>
      <c r="P18" s="61"/>
      <c r="Q18" s="61"/>
      <c r="R18" s="61"/>
      <c r="S18" s="63"/>
      <c r="T18" s="3"/>
      <c r="U18" s="70"/>
      <c r="V18" s="120"/>
      <c r="W18" s="118"/>
      <c r="X18" s="6"/>
      <c r="Y18" s="6"/>
      <c r="Z18" s="318" t="s">
        <v>243</v>
      </c>
      <c r="AA18" s="319"/>
      <c r="AB18" s="319"/>
      <c r="AC18" s="213">
        <f>AC16-AC17</f>
        <v>0</v>
      </c>
      <c r="AD18" s="7"/>
      <c r="AE18" s="210"/>
      <c r="AF18" s="210"/>
      <c r="AG18" s="211"/>
      <c r="AH18" s="3"/>
      <c r="AI18" s="3"/>
      <c r="AJ18" s="51"/>
      <c r="AK18" s="34" t="s">
        <v>26</v>
      </c>
      <c r="AL18" s="37">
        <f t="shared" ref="AL18:AL24" si="6">I18</f>
        <v>0</v>
      </c>
      <c r="AM18" s="37">
        <f t="shared" ref="AM18:AM24" si="7">K18</f>
        <v>0</v>
      </c>
      <c r="AN18" s="37">
        <f t="shared" ref="AN18:AN24" si="8">IF($V$13&gt;0,U18,0)</f>
        <v>0</v>
      </c>
      <c r="AO18" s="37">
        <f t="shared" ref="AO18:AO24" si="9">IF(E18&gt;8,8,E18)</f>
        <v>0</v>
      </c>
      <c r="AP18" s="162"/>
    </row>
    <row r="19" spans="1:42" ht="14.25" thickTop="1" thickBot="1">
      <c r="A19" s="31" t="s">
        <v>27</v>
      </c>
      <c r="B19" s="41">
        <f t="shared" ref="B19:B24" si="10">IF(B18&lt;&gt;0,IF(SUM(B18+1)&gt;$AF$8,0, SUM(B18+1)),0)</f>
        <v>44263</v>
      </c>
      <c r="C19" s="36"/>
      <c r="D19" s="61"/>
      <c r="E19" s="61"/>
      <c r="F19" s="61"/>
      <c r="G19" s="61"/>
      <c r="H19" s="61"/>
      <c r="I19" s="111"/>
      <c r="J19" s="64"/>
      <c r="K19" s="61"/>
      <c r="L19" s="61"/>
      <c r="M19" s="61"/>
      <c r="N19" s="61"/>
      <c r="O19" s="61"/>
      <c r="P19" s="61"/>
      <c r="Q19" s="61"/>
      <c r="R19" s="61"/>
      <c r="S19" s="63"/>
      <c r="T19" s="3"/>
      <c r="U19" s="70"/>
      <c r="V19" s="120"/>
      <c r="W19" s="118"/>
      <c r="X19" s="6"/>
      <c r="Y19" s="6"/>
      <c r="AD19" s="3"/>
      <c r="AE19" s="3"/>
      <c r="AF19" s="3"/>
      <c r="AG19" s="3"/>
      <c r="AH19" s="28"/>
      <c r="AI19" s="28"/>
      <c r="AJ19" s="47"/>
      <c r="AK19" s="34" t="s">
        <v>27</v>
      </c>
      <c r="AL19" s="37">
        <f t="shared" si="6"/>
        <v>0</v>
      </c>
      <c r="AM19" s="37">
        <f t="shared" si="7"/>
        <v>0</v>
      </c>
      <c r="AN19" s="37">
        <f t="shared" si="8"/>
        <v>0</v>
      </c>
      <c r="AO19" s="37">
        <f t="shared" si="9"/>
        <v>0</v>
      </c>
      <c r="AP19" s="162"/>
    </row>
    <row r="20" spans="1:42" ht="15.75" thickTop="1">
      <c r="A20" s="31" t="s">
        <v>28</v>
      </c>
      <c r="B20" s="41">
        <f t="shared" si="10"/>
        <v>44264</v>
      </c>
      <c r="C20" s="36"/>
      <c r="D20" s="61"/>
      <c r="E20" s="61"/>
      <c r="F20" s="61"/>
      <c r="G20" s="61"/>
      <c r="H20" s="61"/>
      <c r="I20" s="111"/>
      <c r="J20" s="64"/>
      <c r="K20" s="61"/>
      <c r="L20" s="61"/>
      <c r="M20" s="61"/>
      <c r="N20" s="61"/>
      <c r="O20" s="61"/>
      <c r="P20" s="61"/>
      <c r="Q20" s="61"/>
      <c r="R20" s="61"/>
      <c r="S20" s="63"/>
      <c r="T20" s="3"/>
      <c r="U20" s="70"/>
      <c r="V20" s="120"/>
      <c r="W20" s="118"/>
      <c r="X20" s="6"/>
      <c r="Y20" s="6"/>
      <c r="Z20" s="320" t="s">
        <v>0</v>
      </c>
      <c r="AA20" s="321"/>
      <c r="AB20" s="321"/>
      <c r="AC20" s="321"/>
      <c r="AD20" s="321"/>
      <c r="AE20" s="321"/>
      <c r="AF20" s="321"/>
      <c r="AG20" s="322"/>
      <c r="AH20" s="3"/>
      <c r="AI20" s="3"/>
      <c r="AJ20" s="47"/>
      <c r="AK20" s="34" t="s">
        <v>28</v>
      </c>
      <c r="AL20" s="37">
        <f t="shared" si="6"/>
        <v>0</v>
      </c>
      <c r="AM20" s="37">
        <f t="shared" si="7"/>
        <v>0</v>
      </c>
      <c r="AN20" s="37">
        <f t="shared" si="8"/>
        <v>0</v>
      </c>
      <c r="AO20" s="37">
        <f t="shared" si="9"/>
        <v>0</v>
      </c>
      <c r="AP20" s="162"/>
    </row>
    <row r="21" spans="1:42" ht="15" thickBot="1">
      <c r="A21" s="31" t="s">
        <v>29</v>
      </c>
      <c r="B21" s="41">
        <f t="shared" si="10"/>
        <v>44265</v>
      </c>
      <c r="C21" s="36"/>
      <c r="D21" s="61"/>
      <c r="E21" s="61"/>
      <c r="F21" s="61"/>
      <c r="G21" s="61"/>
      <c r="H21" s="61"/>
      <c r="I21" s="111"/>
      <c r="J21" s="64"/>
      <c r="K21" s="61"/>
      <c r="L21" s="61"/>
      <c r="M21" s="61"/>
      <c r="N21" s="61"/>
      <c r="O21" s="61"/>
      <c r="P21" s="61"/>
      <c r="Q21" s="61"/>
      <c r="R21" s="61"/>
      <c r="S21" s="63"/>
      <c r="T21" s="3"/>
      <c r="U21" s="70"/>
      <c r="V21" s="120"/>
      <c r="W21" s="118"/>
      <c r="X21" s="6"/>
      <c r="Y21" s="6"/>
      <c r="Z21" s="164" t="s">
        <v>82</v>
      </c>
      <c r="AA21" s="165" t="s">
        <v>1</v>
      </c>
      <c r="AB21" s="166"/>
      <c r="AC21" s="166"/>
      <c r="AD21" s="167"/>
      <c r="AE21" s="168" t="s">
        <v>2</v>
      </c>
      <c r="AF21" s="169" t="s">
        <v>3</v>
      </c>
      <c r="AG21" s="170" t="s">
        <v>86</v>
      </c>
      <c r="AH21" s="7"/>
      <c r="AI21" s="7"/>
      <c r="AJ21" s="47"/>
      <c r="AK21" s="34" t="s">
        <v>29</v>
      </c>
      <c r="AL21" s="37">
        <f t="shared" si="6"/>
        <v>0</v>
      </c>
      <c r="AM21" s="37">
        <f t="shared" si="7"/>
        <v>0</v>
      </c>
      <c r="AN21" s="37">
        <f t="shared" si="8"/>
        <v>0</v>
      </c>
      <c r="AO21" s="37">
        <f t="shared" si="9"/>
        <v>0</v>
      </c>
      <c r="AP21" s="162"/>
    </row>
    <row r="22" spans="1:42" ht="15.75" thickTop="1">
      <c r="A22" s="31" t="s">
        <v>30</v>
      </c>
      <c r="B22" s="41">
        <f t="shared" si="10"/>
        <v>44266</v>
      </c>
      <c r="C22" s="36"/>
      <c r="D22" s="61"/>
      <c r="E22" s="61"/>
      <c r="F22" s="61"/>
      <c r="G22" s="61"/>
      <c r="H22" s="61"/>
      <c r="I22" s="111"/>
      <c r="J22" s="64"/>
      <c r="K22" s="61"/>
      <c r="L22" s="61"/>
      <c r="M22" s="61"/>
      <c r="N22" s="61"/>
      <c r="O22" s="61"/>
      <c r="P22" s="61"/>
      <c r="Q22" s="61"/>
      <c r="R22" s="61"/>
      <c r="S22" s="63"/>
      <c r="T22" s="3"/>
      <c r="U22" s="70"/>
      <c r="V22" s="120"/>
      <c r="W22" s="118"/>
      <c r="X22" s="6"/>
      <c r="Y22" s="6"/>
      <c r="Z22" s="171" t="s">
        <v>41</v>
      </c>
      <c r="AA22" s="295" t="s">
        <v>18</v>
      </c>
      <c r="AB22" s="296"/>
      <c r="AC22" s="296"/>
      <c r="AD22" s="297"/>
      <c r="AE22" s="172" t="s">
        <v>83</v>
      </c>
      <c r="AF22" s="173">
        <f>IF($AF$6=10,D$13+D$25+D$37+D$49+D$61,0)</f>
        <v>0</v>
      </c>
      <c r="AG22" s="174">
        <f>AF22</f>
        <v>0</v>
      </c>
      <c r="AH22" s="3"/>
      <c r="AI22" s="3"/>
      <c r="AJ22" s="47"/>
      <c r="AK22" s="34" t="s">
        <v>30</v>
      </c>
      <c r="AL22" s="37">
        <f t="shared" si="6"/>
        <v>0</v>
      </c>
      <c r="AM22" s="37">
        <f t="shared" si="7"/>
        <v>0</v>
      </c>
      <c r="AN22" s="37">
        <f t="shared" si="8"/>
        <v>0</v>
      </c>
      <c r="AO22" s="37">
        <f t="shared" si="9"/>
        <v>0</v>
      </c>
      <c r="AP22" s="162"/>
    </row>
    <row r="23" spans="1:42" ht="15">
      <c r="A23" s="31" t="s">
        <v>31</v>
      </c>
      <c r="B23" s="41">
        <f t="shared" si="10"/>
        <v>44267</v>
      </c>
      <c r="C23" s="36"/>
      <c r="D23" s="61"/>
      <c r="E23" s="61"/>
      <c r="F23" s="61"/>
      <c r="G23" s="61"/>
      <c r="H23" s="61"/>
      <c r="I23" s="111"/>
      <c r="J23" s="64"/>
      <c r="K23" s="61"/>
      <c r="L23" s="61"/>
      <c r="M23" s="61"/>
      <c r="N23" s="61"/>
      <c r="O23" s="61"/>
      <c r="P23" s="61"/>
      <c r="Q23" s="61"/>
      <c r="R23" s="61"/>
      <c r="S23" s="63"/>
      <c r="T23" s="3"/>
      <c r="U23" s="70"/>
      <c r="V23" s="120"/>
      <c r="W23" s="118"/>
      <c r="X23" s="8"/>
      <c r="Y23" s="8"/>
      <c r="Z23" s="175" t="s">
        <v>40</v>
      </c>
      <c r="AA23" s="310" t="s">
        <v>19</v>
      </c>
      <c r="AB23" s="311"/>
      <c r="AC23" s="311"/>
      <c r="AD23" s="312"/>
      <c r="AE23" s="176" t="s">
        <v>83</v>
      </c>
      <c r="AF23" s="177">
        <f>IF($AF$6=15,D$13+D$25+D$37+D$49+D$61,0)</f>
        <v>0</v>
      </c>
      <c r="AG23" s="178">
        <f>AF23</f>
        <v>0</v>
      </c>
      <c r="AH23" s="3"/>
      <c r="AI23" s="3"/>
      <c r="AJ23" s="47"/>
      <c r="AK23" s="34" t="s">
        <v>31</v>
      </c>
      <c r="AL23" s="37">
        <f t="shared" si="6"/>
        <v>0</v>
      </c>
      <c r="AM23" s="37">
        <f t="shared" si="7"/>
        <v>0</v>
      </c>
      <c r="AN23" s="37">
        <f t="shared" si="8"/>
        <v>0</v>
      </c>
      <c r="AO23" s="37">
        <f t="shared" si="9"/>
        <v>0</v>
      </c>
      <c r="AP23" s="162"/>
    </row>
    <row r="24" spans="1:42" ht="15.75" thickBot="1">
      <c r="A24" s="31" t="s">
        <v>32</v>
      </c>
      <c r="B24" s="41">
        <f t="shared" si="10"/>
        <v>44268</v>
      </c>
      <c r="C24" s="36"/>
      <c r="D24" s="61"/>
      <c r="E24" s="61"/>
      <c r="F24" s="61"/>
      <c r="G24" s="61"/>
      <c r="H24" s="61"/>
      <c r="I24" s="111"/>
      <c r="J24" s="64"/>
      <c r="K24" s="61"/>
      <c r="L24" s="61"/>
      <c r="M24" s="61"/>
      <c r="N24" s="61"/>
      <c r="O24" s="61"/>
      <c r="P24" s="61"/>
      <c r="Q24" s="61"/>
      <c r="R24" s="61"/>
      <c r="S24" s="63"/>
      <c r="T24" s="3"/>
      <c r="U24" s="70"/>
      <c r="V24" s="120"/>
      <c r="W24" s="118"/>
      <c r="X24" s="8"/>
      <c r="Y24" s="8"/>
      <c r="Z24" s="179" t="s">
        <v>42</v>
      </c>
      <c r="AA24" s="276" t="s">
        <v>20</v>
      </c>
      <c r="AB24" s="277"/>
      <c r="AC24" s="277"/>
      <c r="AD24" s="278"/>
      <c r="AE24" s="180" t="s">
        <v>83</v>
      </c>
      <c r="AF24" s="181">
        <f>IF($AF$6=25,D$13+D$25+D$37+D$49+D$61,0)</f>
        <v>0</v>
      </c>
      <c r="AG24" s="182">
        <f>AF24</f>
        <v>0</v>
      </c>
      <c r="AH24" s="3"/>
      <c r="AI24" s="3"/>
      <c r="AJ24" s="47"/>
      <c r="AK24" s="34" t="s">
        <v>32</v>
      </c>
      <c r="AL24" s="37">
        <f t="shared" si="6"/>
        <v>0</v>
      </c>
      <c r="AM24" s="37">
        <f t="shared" si="7"/>
        <v>0</v>
      </c>
      <c r="AN24" s="37">
        <f t="shared" si="8"/>
        <v>0</v>
      </c>
      <c r="AO24" s="37">
        <f t="shared" si="9"/>
        <v>0</v>
      </c>
      <c r="AP24" s="162"/>
    </row>
    <row r="25" spans="1:42" ht="15.75" thickTop="1">
      <c r="A25" s="40" t="s">
        <v>33</v>
      </c>
      <c r="B25" s="30"/>
      <c r="C25" s="39">
        <f>SUMIF($B18:$B24,"&lt;&gt;0",C18:C24)</f>
        <v>0</v>
      </c>
      <c r="D25" s="39">
        <f t="shared" ref="D25:R25" si="11">SUMIF($B18:$B24,"&lt;&gt;0",D18:D24)</f>
        <v>0</v>
      </c>
      <c r="E25" s="39">
        <f t="shared" si="11"/>
        <v>0</v>
      </c>
      <c r="F25" s="39">
        <f t="shared" si="11"/>
        <v>0</v>
      </c>
      <c r="G25" s="39"/>
      <c r="H25" s="39"/>
      <c r="I25" s="60">
        <f t="shared" si="11"/>
        <v>0</v>
      </c>
      <c r="J25" s="60">
        <f t="shared" si="11"/>
        <v>0</v>
      </c>
      <c r="K25" s="39">
        <f t="shared" si="11"/>
        <v>0</v>
      </c>
      <c r="L25" s="39">
        <f t="shared" si="11"/>
        <v>0</v>
      </c>
      <c r="M25" s="39">
        <f t="shared" si="11"/>
        <v>0</v>
      </c>
      <c r="N25" s="39">
        <f t="shared" si="11"/>
        <v>0</v>
      </c>
      <c r="O25" s="39">
        <f t="shared" si="11"/>
        <v>0</v>
      </c>
      <c r="P25" s="39">
        <f t="shared" si="11"/>
        <v>0</v>
      </c>
      <c r="Q25" s="39">
        <f t="shared" si="11"/>
        <v>0</v>
      </c>
      <c r="R25" s="39">
        <f t="shared" si="11"/>
        <v>0</v>
      </c>
      <c r="S25" s="39"/>
      <c r="T25" s="3"/>
      <c r="U25" s="71">
        <f>SUMIF($B18:$B24,"&lt;&gt;0",U18:U24)</f>
        <v>0</v>
      </c>
      <c r="V25" s="121">
        <f>SUMIF($B18:$B24,"&lt;&gt;0",V18:V24)</f>
        <v>0</v>
      </c>
      <c r="W25" s="121">
        <f>SUMIF($B18:$B24,"&lt;&gt;0",W18:W24)</f>
        <v>0</v>
      </c>
      <c r="X25" s="6"/>
      <c r="Y25" s="6"/>
      <c r="Z25" s="183" t="s">
        <v>38</v>
      </c>
      <c r="AA25" s="295" t="s">
        <v>17</v>
      </c>
      <c r="AB25" s="296"/>
      <c r="AC25" s="296"/>
      <c r="AD25" s="297"/>
      <c r="AE25" s="172" t="s">
        <v>96</v>
      </c>
      <c r="AF25" s="173">
        <f>IF(SUM(C13+D13+E13)&lt;=40,AL13+AO13,AO13)+
IF(SUM(C25+D25+E25)&lt;=40,AL25+AO25,AO25)+
IF(SUM(C37+D37+E37)&lt;=40,AL37+AO37,AO37)+
IF(SUM(C49+D49+E49)&lt;=40,AL49+AO49,AO49)+
IF(SUM(C61+D61+E61)&lt;=40,AL61+AO61,AO61)</f>
        <v>0</v>
      </c>
      <c r="AG25" s="174">
        <f>AF25</f>
        <v>0</v>
      </c>
      <c r="AH25" s="3"/>
      <c r="AI25" s="3"/>
      <c r="AJ25" s="47"/>
      <c r="AK25" s="34" t="s">
        <v>33</v>
      </c>
      <c r="AL25" s="115">
        <f>SUM(AL18:AL24)</f>
        <v>0</v>
      </c>
      <c r="AM25" s="115">
        <f t="shared" ref="AM25:AO25" si="12">SUM(AM18:AM24)</f>
        <v>0</v>
      </c>
      <c r="AN25" s="115">
        <f t="shared" si="12"/>
        <v>0</v>
      </c>
      <c r="AO25" s="115">
        <f t="shared" si="12"/>
        <v>0</v>
      </c>
      <c r="AP25" s="162"/>
    </row>
    <row r="26" spans="1:42" ht="15">
      <c r="T26" s="3"/>
      <c r="U26" s="1"/>
      <c r="V26" s="1"/>
      <c r="W26" s="1"/>
      <c r="X26" s="1"/>
      <c r="Y26" s="1"/>
      <c r="Z26" s="184" t="s">
        <v>37</v>
      </c>
      <c r="AA26" s="310" t="s">
        <v>14</v>
      </c>
      <c r="AB26" s="311"/>
      <c r="AC26" s="311"/>
      <c r="AD26" s="312"/>
      <c r="AE26" s="176" t="s">
        <v>96</v>
      </c>
      <c r="AF26" s="177">
        <f>IF($C$13+$D$13+$E$13&gt;40,(AL13)*1.5,0)+
IF($C$25+$D$25+$E$25&gt;40,(AL25)*1.5,0)+
IF($C$37+$D$37+$E$37&gt;40,(AL37)*1.5,0)+
IF($C$49+$D$49+$E$49&gt;40,(AL49)*1.5,0)+
IF($C$61+$D$61+$E$61&gt;40,(AL61)*1.5,0)</f>
        <v>0</v>
      </c>
      <c r="AG26" s="178">
        <f>IF(AF26&gt;0,AF26/1.5,0)</f>
        <v>0</v>
      </c>
      <c r="AH26" s="3"/>
      <c r="AI26" s="3"/>
      <c r="AJ26" s="47"/>
      <c r="AK26" s="46"/>
      <c r="AL26" s="46"/>
      <c r="AM26" s="46"/>
      <c r="AN26" s="46"/>
      <c r="AO26" s="46"/>
      <c r="AP26" s="162"/>
    </row>
    <row r="27" spans="1:42" ht="15.75" thickBot="1">
      <c r="A27" s="3"/>
      <c r="B27" s="3"/>
      <c r="C27" s="3"/>
      <c r="D27" s="3"/>
      <c r="E27" s="3"/>
      <c r="F27" s="3"/>
      <c r="G27" s="3"/>
      <c r="H27" s="3"/>
      <c r="I27" s="68"/>
      <c r="J27" s="9"/>
      <c r="K27" s="68"/>
      <c r="L27" s="68"/>
      <c r="M27" s="68"/>
      <c r="N27" s="68"/>
      <c r="O27" s="68"/>
      <c r="P27" s="68"/>
      <c r="Q27" s="68"/>
      <c r="R27" s="68"/>
      <c r="S27" s="3"/>
      <c r="T27" s="3"/>
      <c r="U27" s="3"/>
      <c r="V27" s="3"/>
      <c r="W27" s="3"/>
      <c r="X27" s="3"/>
      <c r="Y27" s="3"/>
      <c r="Z27" s="185" t="s">
        <v>53</v>
      </c>
      <c r="AA27" s="310" t="s">
        <v>51</v>
      </c>
      <c r="AB27" s="311"/>
      <c r="AC27" s="311"/>
      <c r="AD27" s="312"/>
      <c r="AE27" s="176" t="s">
        <v>176</v>
      </c>
      <c r="AF27" s="186">
        <f>AM13+AM25+AM37+AM49+AM61</f>
        <v>0</v>
      </c>
      <c r="AG27" s="178">
        <f>AF27</f>
        <v>0</v>
      </c>
      <c r="AH27" s="3"/>
      <c r="AI27" s="3"/>
      <c r="AJ27" s="47"/>
      <c r="AK27" s="46"/>
      <c r="AL27" s="44"/>
      <c r="AM27" s="44"/>
      <c r="AN27" s="44"/>
      <c r="AO27" s="46"/>
      <c r="AP27" s="162"/>
    </row>
    <row r="28" spans="1:42" ht="12.75" customHeight="1" thickTop="1" thickBot="1">
      <c r="A28" s="298" t="s">
        <v>23</v>
      </c>
      <c r="B28" s="298"/>
      <c r="C28" s="299" t="s">
        <v>178</v>
      </c>
      <c r="D28" s="300"/>
      <c r="E28" s="300"/>
      <c r="F28" s="300"/>
      <c r="G28" s="300"/>
      <c r="H28" s="301"/>
      <c r="I28" s="302" t="s">
        <v>177</v>
      </c>
      <c r="J28" s="303"/>
      <c r="K28" s="304" t="s">
        <v>97</v>
      </c>
      <c r="L28" s="305"/>
      <c r="M28" s="305"/>
      <c r="N28" s="305"/>
      <c r="O28" s="305"/>
      <c r="P28" s="305"/>
      <c r="Q28" s="305"/>
      <c r="R28" s="305"/>
      <c r="S28" s="306"/>
      <c r="T28" s="3"/>
      <c r="U28" s="307" t="s">
        <v>108</v>
      </c>
      <c r="V28" s="308"/>
      <c r="W28" s="309"/>
      <c r="X28" s="3"/>
      <c r="Y28" s="3"/>
      <c r="Z28" s="187">
        <v>75</v>
      </c>
      <c r="AA28" s="292" t="s">
        <v>44</v>
      </c>
      <c r="AB28" s="293"/>
      <c r="AC28" s="293"/>
      <c r="AD28" s="294"/>
      <c r="AE28" s="188"/>
      <c r="AF28" s="188"/>
      <c r="AG28" s="189"/>
      <c r="AH28" s="3"/>
      <c r="AI28" s="3"/>
      <c r="AJ28" s="47"/>
      <c r="AK28" s="32" t="s">
        <v>23</v>
      </c>
      <c r="AL28" s="285" t="s">
        <v>73</v>
      </c>
      <c r="AM28" s="286"/>
      <c r="AN28" s="286"/>
      <c r="AO28" s="287"/>
      <c r="AP28" s="162"/>
    </row>
    <row r="29" spans="1:42" ht="14.25" customHeight="1" thickTop="1" thickBot="1">
      <c r="A29" s="32" t="s">
        <v>24</v>
      </c>
      <c r="B29" s="33" t="s">
        <v>25</v>
      </c>
      <c r="C29" s="32" t="s">
        <v>234</v>
      </c>
      <c r="D29" s="32" t="s">
        <v>83</v>
      </c>
      <c r="E29" s="32" t="s">
        <v>84</v>
      </c>
      <c r="F29" s="32" t="s">
        <v>85</v>
      </c>
      <c r="G29" s="285" t="s">
        <v>89</v>
      </c>
      <c r="H29" s="288"/>
      <c r="I29" s="113" t="s">
        <v>96</v>
      </c>
      <c r="J29" s="112" t="s">
        <v>79</v>
      </c>
      <c r="K29" s="32" t="s">
        <v>176</v>
      </c>
      <c r="L29" s="221" t="s">
        <v>244</v>
      </c>
      <c r="M29" s="221" t="s">
        <v>5</v>
      </c>
      <c r="N29" s="32" t="s">
        <v>7</v>
      </c>
      <c r="O29" s="32" t="s">
        <v>13</v>
      </c>
      <c r="P29" s="32" t="s">
        <v>11</v>
      </c>
      <c r="Q29" s="32" t="s">
        <v>45</v>
      </c>
      <c r="R29" s="285" t="s">
        <v>89</v>
      </c>
      <c r="S29" s="287"/>
      <c r="T29" s="1"/>
      <c r="U29" s="69" t="s">
        <v>80</v>
      </c>
      <c r="V29" s="119" t="s">
        <v>103</v>
      </c>
      <c r="W29" s="223" t="s">
        <v>107</v>
      </c>
      <c r="Z29" s="190" t="s">
        <v>69</v>
      </c>
      <c r="AA29" s="313" t="s">
        <v>88</v>
      </c>
      <c r="AB29" s="314"/>
      <c r="AC29" s="314"/>
      <c r="AD29" s="315"/>
      <c r="AE29" s="191" t="s">
        <v>84</v>
      </c>
      <c r="AF29" s="192">
        <f>SUM($E$13+E25+E37+E49+E61)</f>
        <v>0</v>
      </c>
      <c r="AG29" s="193">
        <f>AF29</f>
        <v>0</v>
      </c>
      <c r="AH29" s="3"/>
      <c r="AI29" s="3"/>
      <c r="AJ29" s="47"/>
      <c r="AK29" s="32" t="s">
        <v>24</v>
      </c>
      <c r="AL29" s="32" t="s">
        <v>74</v>
      </c>
      <c r="AM29" s="32" t="s">
        <v>75</v>
      </c>
      <c r="AN29" s="32" t="s">
        <v>80</v>
      </c>
      <c r="AO29" s="32" t="s">
        <v>84</v>
      </c>
      <c r="AP29" s="162"/>
    </row>
    <row r="30" spans="1:42" ht="15.75" thickTop="1">
      <c r="A30" s="31" t="s">
        <v>26</v>
      </c>
      <c r="B30" s="41">
        <f>IF(B24&lt;&gt;0,IF(SUM(B24+1)&gt;$AF$8,0, SUM(B24+1)),0)</f>
        <v>44269</v>
      </c>
      <c r="C30" s="36"/>
      <c r="D30" s="61"/>
      <c r="E30" s="61"/>
      <c r="F30" s="61"/>
      <c r="G30" s="61"/>
      <c r="H30" s="61"/>
      <c r="I30" s="111"/>
      <c r="J30" s="64"/>
      <c r="K30" s="61"/>
      <c r="L30" s="61"/>
      <c r="M30" s="61"/>
      <c r="N30" s="61"/>
      <c r="O30" s="61"/>
      <c r="P30" s="61"/>
      <c r="Q30" s="61"/>
      <c r="R30" s="61"/>
      <c r="S30" s="63"/>
      <c r="T30" s="3"/>
      <c r="U30" s="70"/>
      <c r="V30" s="120"/>
      <c r="W30" s="118"/>
      <c r="X30" s="3"/>
      <c r="Y30" s="3"/>
      <c r="Z30" s="194" t="s">
        <v>57</v>
      </c>
      <c r="AA30" s="295" t="s">
        <v>54</v>
      </c>
      <c r="AB30" s="296"/>
      <c r="AC30" s="296"/>
      <c r="AD30" s="297"/>
      <c r="AE30" s="172" t="s">
        <v>85</v>
      </c>
      <c r="AF30" s="173">
        <f>IF($AG$6=94,F$13+F$25+F$37+F$49+F$61,0)</f>
        <v>0</v>
      </c>
      <c r="AG30" s="174">
        <f>AF30</f>
        <v>0</v>
      </c>
      <c r="AH30" s="3"/>
      <c r="AI30" s="3"/>
      <c r="AJ30" s="47"/>
      <c r="AK30" s="34" t="s">
        <v>26</v>
      </c>
      <c r="AL30" s="37">
        <f t="shared" ref="AL30:AL36" si="13">I30</f>
        <v>0</v>
      </c>
      <c r="AM30" s="37">
        <f t="shared" ref="AM30:AM36" si="14">K30</f>
        <v>0</v>
      </c>
      <c r="AN30" s="37">
        <f t="shared" ref="AN30:AN36" si="15">IF($V$13&gt;0,U30,0)</f>
        <v>0</v>
      </c>
      <c r="AO30" s="37">
        <f t="shared" ref="AO30:AO36" si="16">IF(E30&gt;8,8,E30)</f>
        <v>0</v>
      </c>
      <c r="AP30" s="162"/>
    </row>
    <row r="31" spans="1:42" ht="15">
      <c r="A31" s="31" t="s">
        <v>27</v>
      </c>
      <c r="B31" s="41">
        <f t="shared" ref="B31:B36" si="17">IF(B30&lt;&gt;0,IF(SUM(B30+1)&gt;$AF$8,0, SUM(B30+1)),0)</f>
        <v>44270</v>
      </c>
      <c r="C31" s="36"/>
      <c r="D31" s="61"/>
      <c r="E31" s="61"/>
      <c r="F31" s="61"/>
      <c r="G31" s="61"/>
      <c r="H31" s="61"/>
      <c r="I31" s="111"/>
      <c r="J31" s="64"/>
      <c r="K31" s="61"/>
      <c r="L31" s="61"/>
      <c r="M31" s="61"/>
      <c r="N31" s="61"/>
      <c r="O31" s="61"/>
      <c r="P31" s="61"/>
      <c r="Q31" s="61"/>
      <c r="R31" s="61"/>
      <c r="S31" s="63"/>
      <c r="T31" s="3"/>
      <c r="U31" s="70"/>
      <c r="V31" s="120"/>
      <c r="W31" s="118"/>
      <c r="X31" s="3"/>
      <c r="Y31" s="3"/>
      <c r="Z31" s="195" t="s">
        <v>58</v>
      </c>
      <c r="AA31" s="310" t="s">
        <v>55</v>
      </c>
      <c r="AB31" s="311"/>
      <c r="AC31" s="311"/>
      <c r="AD31" s="312"/>
      <c r="AE31" s="176" t="s">
        <v>85</v>
      </c>
      <c r="AF31" s="177">
        <f>IF($AG$6=2,F$13+F$25+F$37+F$49+F$61,0)</f>
        <v>0</v>
      </c>
      <c r="AG31" s="178">
        <f>AF31</f>
        <v>0</v>
      </c>
      <c r="AH31" s="3"/>
      <c r="AI31" s="3"/>
      <c r="AJ31" s="47"/>
      <c r="AK31" s="34" t="s">
        <v>27</v>
      </c>
      <c r="AL31" s="37">
        <f t="shared" si="13"/>
        <v>0</v>
      </c>
      <c r="AM31" s="37">
        <f t="shared" si="14"/>
        <v>0</v>
      </c>
      <c r="AN31" s="37">
        <f t="shared" si="15"/>
        <v>0</v>
      </c>
      <c r="AO31" s="37">
        <f t="shared" si="16"/>
        <v>0</v>
      </c>
      <c r="AP31" s="162"/>
    </row>
    <row r="32" spans="1:42" ht="15">
      <c r="A32" s="31" t="s">
        <v>28</v>
      </c>
      <c r="B32" s="41">
        <f t="shared" si="17"/>
        <v>44271</v>
      </c>
      <c r="C32" s="36"/>
      <c r="D32" s="61"/>
      <c r="E32" s="61"/>
      <c r="F32" s="61"/>
      <c r="G32" s="61"/>
      <c r="H32" s="61"/>
      <c r="I32" s="111"/>
      <c r="J32" s="64"/>
      <c r="K32" s="61"/>
      <c r="L32" s="61"/>
      <c r="M32" s="61"/>
      <c r="N32" s="61"/>
      <c r="O32" s="61"/>
      <c r="P32" s="61"/>
      <c r="Q32" s="61"/>
      <c r="R32" s="61"/>
      <c r="S32" s="63"/>
      <c r="T32" s="3"/>
      <c r="U32" s="70"/>
      <c r="V32" s="120"/>
      <c r="W32" s="118"/>
      <c r="X32" s="3"/>
      <c r="Y32" s="3"/>
      <c r="Z32" s="195" t="s">
        <v>59</v>
      </c>
      <c r="AA32" s="310" t="s">
        <v>56</v>
      </c>
      <c r="AB32" s="311"/>
      <c r="AC32" s="311"/>
      <c r="AD32" s="312"/>
      <c r="AE32" s="176" t="s">
        <v>85</v>
      </c>
      <c r="AF32" s="177">
        <f>IF($AG$6=3,F$13+F$25+F$37+F$49+F$61,0)</f>
        <v>0</v>
      </c>
      <c r="AG32" s="178">
        <f>AF32</f>
        <v>0</v>
      </c>
      <c r="AH32" s="3"/>
      <c r="AI32" s="3"/>
      <c r="AJ32" s="47"/>
      <c r="AK32" s="34" t="s">
        <v>28</v>
      </c>
      <c r="AL32" s="37">
        <f t="shared" si="13"/>
        <v>0</v>
      </c>
      <c r="AM32" s="37">
        <f t="shared" si="14"/>
        <v>0</v>
      </c>
      <c r="AN32" s="37">
        <f t="shared" si="15"/>
        <v>0</v>
      </c>
      <c r="AO32" s="37">
        <f t="shared" si="16"/>
        <v>0</v>
      </c>
      <c r="AP32" s="162"/>
    </row>
    <row r="33" spans="1:45" ht="15">
      <c r="A33" s="31" t="s">
        <v>29</v>
      </c>
      <c r="B33" s="41">
        <f t="shared" si="17"/>
        <v>44272</v>
      </c>
      <c r="C33" s="36"/>
      <c r="D33" s="61"/>
      <c r="E33" s="61"/>
      <c r="F33" s="61"/>
      <c r="G33" s="61"/>
      <c r="H33" s="61"/>
      <c r="I33" s="111"/>
      <c r="J33" s="64"/>
      <c r="K33" s="61"/>
      <c r="L33" s="61"/>
      <c r="M33" s="61"/>
      <c r="N33" s="61"/>
      <c r="O33" s="61"/>
      <c r="P33" s="61"/>
      <c r="Q33" s="61"/>
      <c r="R33" s="61"/>
      <c r="S33" s="63"/>
      <c r="T33" s="3"/>
      <c r="U33" s="70"/>
      <c r="V33" s="120"/>
      <c r="W33" s="118"/>
      <c r="X33" s="3"/>
      <c r="Y33" s="3"/>
      <c r="Z33" s="195" t="s">
        <v>60</v>
      </c>
      <c r="AA33" s="310" t="s">
        <v>65</v>
      </c>
      <c r="AB33" s="311"/>
      <c r="AC33" s="311"/>
      <c r="AD33" s="312"/>
      <c r="AE33" s="176" t="s">
        <v>94</v>
      </c>
      <c r="AF33" s="177">
        <f>SUMIFS(G:G,H:H,"CB 1.5",B:B,"&lt;&gt;0")*1.5</f>
        <v>0</v>
      </c>
      <c r="AG33" s="178">
        <f>AF33/1.5</f>
        <v>0</v>
      </c>
      <c r="AH33" s="3"/>
      <c r="AI33" s="3"/>
      <c r="AJ33" s="47"/>
      <c r="AK33" s="34" t="s">
        <v>29</v>
      </c>
      <c r="AL33" s="37">
        <f t="shared" si="13"/>
        <v>0</v>
      </c>
      <c r="AM33" s="37">
        <f t="shared" si="14"/>
        <v>0</v>
      </c>
      <c r="AN33" s="37">
        <f t="shared" si="15"/>
        <v>0</v>
      </c>
      <c r="AO33" s="37">
        <f t="shared" si="16"/>
        <v>0</v>
      </c>
      <c r="AP33" s="162"/>
    </row>
    <row r="34" spans="1:45" ht="15.75" thickBot="1">
      <c r="A34" s="31" t="s">
        <v>30</v>
      </c>
      <c r="B34" s="41">
        <f t="shared" si="17"/>
        <v>44273</v>
      </c>
      <c r="C34" s="36"/>
      <c r="D34" s="61"/>
      <c r="E34" s="61"/>
      <c r="F34" s="61"/>
      <c r="G34" s="61"/>
      <c r="H34" s="61"/>
      <c r="I34" s="111"/>
      <c r="J34" s="64"/>
      <c r="K34" s="61"/>
      <c r="L34" s="61"/>
      <c r="M34" s="61"/>
      <c r="N34" s="61"/>
      <c r="O34" s="61"/>
      <c r="P34" s="61"/>
      <c r="Q34" s="61"/>
      <c r="R34" s="61"/>
      <c r="S34" s="63"/>
      <c r="T34" s="3"/>
      <c r="U34" s="70"/>
      <c r="V34" s="120"/>
      <c r="W34" s="118"/>
      <c r="X34" s="3"/>
      <c r="Y34" s="3"/>
      <c r="Z34" s="196" t="s">
        <v>64</v>
      </c>
      <c r="AA34" s="276" t="s">
        <v>66</v>
      </c>
      <c r="AB34" s="277"/>
      <c r="AC34" s="277"/>
      <c r="AD34" s="278"/>
      <c r="AE34" s="180" t="s">
        <v>95</v>
      </c>
      <c r="AF34" s="181">
        <f>SUMIFS(G:G,H:H,"CB 1.0",B:B,"&lt;&gt;0")</f>
        <v>0</v>
      </c>
      <c r="AG34" s="182">
        <f>AF34</f>
        <v>0</v>
      </c>
      <c r="AH34" s="3"/>
      <c r="AI34" s="3"/>
      <c r="AJ34" s="47"/>
      <c r="AK34" s="34" t="s">
        <v>30</v>
      </c>
      <c r="AL34" s="37">
        <f t="shared" si="13"/>
        <v>0</v>
      </c>
      <c r="AM34" s="37">
        <f t="shared" si="14"/>
        <v>0</v>
      </c>
      <c r="AN34" s="37">
        <f t="shared" si="15"/>
        <v>0</v>
      </c>
      <c r="AO34" s="37">
        <f t="shared" si="16"/>
        <v>0</v>
      </c>
      <c r="AP34" s="162"/>
    </row>
    <row r="35" spans="1:45" ht="15.75" thickTop="1">
      <c r="A35" s="31" t="s">
        <v>31</v>
      </c>
      <c r="B35" s="41">
        <f t="shared" si="17"/>
        <v>44274</v>
      </c>
      <c r="C35" s="36"/>
      <c r="D35" s="61"/>
      <c r="E35" s="61"/>
      <c r="F35" s="61"/>
      <c r="G35" s="61"/>
      <c r="H35" s="61"/>
      <c r="I35" s="111"/>
      <c r="J35" s="64"/>
      <c r="K35" s="61"/>
      <c r="L35" s="61"/>
      <c r="M35" s="61"/>
      <c r="N35" s="61"/>
      <c r="O35" s="61"/>
      <c r="P35" s="61"/>
      <c r="Q35" s="61"/>
      <c r="R35" s="61"/>
      <c r="S35" s="63"/>
      <c r="T35" s="3"/>
      <c r="U35" s="70"/>
      <c r="V35" s="120"/>
      <c r="W35" s="118"/>
      <c r="X35" s="3"/>
      <c r="Y35" s="3"/>
      <c r="Z35" s="197" t="s">
        <v>46</v>
      </c>
      <c r="AA35" s="295" t="s">
        <v>48</v>
      </c>
      <c r="AB35" s="296"/>
      <c r="AC35" s="296"/>
      <c r="AD35" s="297"/>
      <c r="AE35" s="172" t="s">
        <v>50</v>
      </c>
      <c r="AF35" s="173">
        <f>IF(SUM(C13,D13,E13)&lt;=(40),J13)+
IF(SUM(C25,D25,E25)&lt;=40,J25)+
IF(SUM(C37,D37,E37)&lt;=40,J37)+
IF(SUM(C49,D49,E49)&lt;=40,J49)+
IF(SUM(C61,D61,E61)&lt;=40,J61)</f>
        <v>0</v>
      </c>
      <c r="AG35" s="174">
        <f>AF35</f>
        <v>0</v>
      </c>
      <c r="AH35" s="3"/>
      <c r="AI35" s="3"/>
      <c r="AJ35" s="47"/>
      <c r="AK35" s="34" t="s">
        <v>31</v>
      </c>
      <c r="AL35" s="37">
        <f t="shared" si="13"/>
        <v>0</v>
      </c>
      <c r="AM35" s="37">
        <f t="shared" si="14"/>
        <v>0</v>
      </c>
      <c r="AN35" s="37">
        <f t="shared" si="15"/>
        <v>0</v>
      </c>
      <c r="AO35" s="37">
        <f t="shared" si="16"/>
        <v>0</v>
      </c>
      <c r="AP35" s="162"/>
    </row>
    <row r="36" spans="1:45" ht="15.75" thickBot="1">
      <c r="A36" s="31" t="s">
        <v>32</v>
      </c>
      <c r="B36" s="41">
        <f t="shared" si="17"/>
        <v>44275</v>
      </c>
      <c r="C36" s="36"/>
      <c r="D36" s="61"/>
      <c r="E36" s="61"/>
      <c r="F36" s="61"/>
      <c r="G36" s="61"/>
      <c r="H36" s="61"/>
      <c r="I36" s="111"/>
      <c r="J36" s="64"/>
      <c r="K36" s="61"/>
      <c r="L36" s="61"/>
      <c r="M36" s="61"/>
      <c r="N36" s="61"/>
      <c r="O36" s="61"/>
      <c r="P36" s="61"/>
      <c r="Q36" s="61"/>
      <c r="R36" s="61"/>
      <c r="S36" s="63"/>
      <c r="T36" s="3"/>
      <c r="U36" s="70"/>
      <c r="V36" s="120"/>
      <c r="W36" s="118"/>
      <c r="X36" s="3"/>
      <c r="Y36" s="3"/>
      <c r="Z36" s="198" t="s">
        <v>47</v>
      </c>
      <c r="AA36" s="276" t="s">
        <v>49</v>
      </c>
      <c r="AB36" s="277"/>
      <c r="AC36" s="277"/>
      <c r="AD36" s="278"/>
      <c r="AE36" s="199" t="s">
        <v>50</v>
      </c>
      <c r="AF36" s="181">
        <f>IF($C$13+$D$13+$E$13&gt;40,(J13)*1.5,0)+
IF($C$25+$D$25+$E$25&gt;40,(J25)*1.5,0)+
IF($C$37+$D$37+$E$37&gt;40,(J37)*1.5,0)+
IF($C$49+$D$49+$E$49&gt;40,(J49)*1.5,0)+
IF($C$61+$D$61+$E$61&gt;40,(J61)*1.5,0)</f>
        <v>0</v>
      </c>
      <c r="AG36" s="182">
        <f>AF36/1.5</f>
        <v>0</v>
      </c>
      <c r="AH36" s="3"/>
      <c r="AI36" s="3"/>
      <c r="AJ36" s="47"/>
      <c r="AK36" s="34" t="s">
        <v>32</v>
      </c>
      <c r="AL36" s="37">
        <f t="shared" si="13"/>
        <v>0</v>
      </c>
      <c r="AM36" s="37">
        <f t="shared" si="14"/>
        <v>0</v>
      </c>
      <c r="AN36" s="37">
        <f t="shared" si="15"/>
        <v>0</v>
      </c>
      <c r="AO36" s="37">
        <f t="shared" si="16"/>
        <v>0</v>
      </c>
      <c r="AP36" s="162"/>
    </row>
    <row r="37" spans="1:45" ht="15.75" thickTop="1">
      <c r="A37" s="40" t="s">
        <v>33</v>
      </c>
      <c r="B37" s="30"/>
      <c r="C37" s="39">
        <f>SUMIF($B30:$B36,"&lt;&gt;0",C30:C36)</f>
        <v>0</v>
      </c>
      <c r="D37" s="39">
        <f t="shared" ref="D37:R37" si="18">SUMIF($B30:$B36,"&lt;&gt;0",D30:D36)</f>
        <v>0</v>
      </c>
      <c r="E37" s="39">
        <f t="shared" si="18"/>
        <v>0</v>
      </c>
      <c r="F37" s="39">
        <f t="shared" si="18"/>
        <v>0</v>
      </c>
      <c r="G37" s="39"/>
      <c r="H37" s="39"/>
      <c r="I37" s="60">
        <f t="shared" si="18"/>
        <v>0</v>
      </c>
      <c r="J37" s="60">
        <f t="shared" si="18"/>
        <v>0</v>
      </c>
      <c r="K37" s="39">
        <f t="shared" si="18"/>
        <v>0</v>
      </c>
      <c r="L37" s="39">
        <f t="shared" si="18"/>
        <v>0</v>
      </c>
      <c r="M37" s="39">
        <f t="shared" si="18"/>
        <v>0</v>
      </c>
      <c r="N37" s="39">
        <f t="shared" si="18"/>
        <v>0</v>
      </c>
      <c r="O37" s="39">
        <f t="shared" si="18"/>
        <v>0</v>
      </c>
      <c r="P37" s="39">
        <f t="shared" si="18"/>
        <v>0</v>
      </c>
      <c r="Q37" s="39">
        <f t="shared" si="18"/>
        <v>0</v>
      </c>
      <c r="R37" s="39">
        <f t="shared" si="18"/>
        <v>0</v>
      </c>
      <c r="S37" s="39"/>
      <c r="T37" s="3"/>
      <c r="U37" s="71">
        <f>SUMIF($B30:$B36,"&lt;&gt;0",U30:U36)</f>
        <v>0</v>
      </c>
      <c r="V37" s="121">
        <f>SUMIF($B30:$B36,"&lt;&gt;0",V30:V36)</f>
        <v>0</v>
      </c>
      <c r="W37" s="121">
        <f>SUMIF($B30:$B36,"&lt;&gt;0",W30:W36)</f>
        <v>0</v>
      </c>
      <c r="X37" s="3"/>
      <c r="Y37" s="3"/>
      <c r="Z37" s="171">
        <v>167</v>
      </c>
      <c r="AA37" s="295" t="s">
        <v>8</v>
      </c>
      <c r="AB37" s="296"/>
      <c r="AC37" s="296"/>
      <c r="AD37" s="297"/>
      <c r="AE37" s="172" t="s">
        <v>9</v>
      </c>
      <c r="AF37" s="173">
        <f>SUMIFS(R:R,S:S,"M",B:B,"&lt;&gt;0")</f>
        <v>0</v>
      </c>
      <c r="AG37" s="174">
        <f t="shared" ref="AG37:AG49" si="19">AF37</f>
        <v>0</v>
      </c>
      <c r="AH37" s="3"/>
      <c r="AI37" s="3"/>
      <c r="AJ37" s="47"/>
      <c r="AK37" s="34" t="s">
        <v>33</v>
      </c>
      <c r="AL37" s="115">
        <f>SUM(AL30:AL36)</f>
        <v>0</v>
      </c>
      <c r="AM37" s="115">
        <f t="shared" ref="AM37:AO37" si="20">SUM(AM30:AM36)</f>
        <v>0</v>
      </c>
      <c r="AN37" s="115">
        <f t="shared" si="20"/>
        <v>0</v>
      </c>
      <c r="AO37" s="115">
        <f t="shared" si="20"/>
        <v>0</v>
      </c>
      <c r="AP37" s="162"/>
    </row>
    <row r="38" spans="1:45" s="3" customFormat="1" ht="15">
      <c r="A38" s="2"/>
      <c r="B38" s="2"/>
      <c r="C38" s="2"/>
      <c r="D38" s="2"/>
      <c r="E38" s="2"/>
      <c r="F38" s="2"/>
      <c r="G38" s="2"/>
      <c r="H38" s="2"/>
      <c r="I38" s="2"/>
      <c r="J38" s="2"/>
      <c r="K38" s="2"/>
      <c r="L38" s="2"/>
      <c r="M38" s="2"/>
      <c r="N38" s="2"/>
      <c r="O38" s="2"/>
      <c r="P38" s="2"/>
      <c r="Q38" s="2"/>
      <c r="R38" s="2"/>
      <c r="S38" s="2"/>
      <c r="Z38" s="175">
        <v>170</v>
      </c>
      <c r="AA38" s="310" t="s">
        <v>4</v>
      </c>
      <c r="AB38" s="311"/>
      <c r="AC38" s="311"/>
      <c r="AD38" s="312"/>
      <c r="AE38" s="176" t="s">
        <v>5</v>
      </c>
      <c r="AF38" s="177">
        <f>SUM(M13,M25,M37,M49,M61)</f>
        <v>0</v>
      </c>
      <c r="AG38" s="178">
        <f t="shared" si="19"/>
        <v>0</v>
      </c>
      <c r="AJ38" s="47"/>
      <c r="AK38" s="46"/>
      <c r="AL38" s="46"/>
      <c r="AM38" s="46"/>
      <c r="AN38" s="46"/>
      <c r="AO38" s="46"/>
      <c r="AP38" s="162"/>
      <c r="AR38" s="2"/>
      <c r="AS38" s="2"/>
    </row>
    <row r="39" spans="1:45" s="3" customFormat="1" ht="15.75" thickBot="1">
      <c r="I39" s="68"/>
      <c r="J39" s="9"/>
      <c r="K39" s="68"/>
      <c r="L39" s="68"/>
      <c r="M39" s="68"/>
      <c r="N39" s="68"/>
      <c r="O39" s="68"/>
      <c r="P39" s="68"/>
      <c r="Q39" s="68"/>
      <c r="R39" s="68"/>
      <c r="Z39" s="175">
        <v>180</v>
      </c>
      <c r="AA39" s="310" t="s">
        <v>6</v>
      </c>
      <c r="AB39" s="311"/>
      <c r="AC39" s="311"/>
      <c r="AD39" s="312"/>
      <c r="AE39" s="176" t="s">
        <v>7</v>
      </c>
      <c r="AF39" s="177">
        <f>SUM(N13,N25,N37,N49,N61)</f>
        <v>0</v>
      </c>
      <c r="AG39" s="178">
        <f t="shared" si="19"/>
        <v>0</v>
      </c>
      <c r="AJ39" s="47"/>
      <c r="AK39" s="46"/>
      <c r="AL39" s="44"/>
      <c r="AM39" s="44"/>
      <c r="AN39" s="44"/>
      <c r="AO39" s="46"/>
      <c r="AP39" s="162"/>
      <c r="AR39" s="2"/>
      <c r="AS39" s="2"/>
    </row>
    <row r="40" spans="1:45" s="3" customFormat="1" ht="12.75" customHeight="1" thickTop="1">
      <c r="A40" s="298" t="s">
        <v>34</v>
      </c>
      <c r="B40" s="298"/>
      <c r="C40" s="299" t="s">
        <v>178</v>
      </c>
      <c r="D40" s="300"/>
      <c r="E40" s="300"/>
      <c r="F40" s="300"/>
      <c r="G40" s="300"/>
      <c r="H40" s="301"/>
      <c r="I40" s="302" t="s">
        <v>177</v>
      </c>
      <c r="J40" s="303"/>
      <c r="K40" s="304" t="s">
        <v>97</v>
      </c>
      <c r="L40" s="305"/>
      <c r="M40" s="305"/>
      <c r="N40" s="305"/>
      <c r="O40" s="305"/>
      <c r="P40" s="305"/>
      <c r="Q40" s="305"/>
      <c r="R40" s="305"/>
      <c r="S40" s="306"/>
      <c r="U40" s="307" t="s">
        <v>108</v>
      </c>
      <c r="V40" s="308"/>
      <c r="W40" s="309"/>
      <c r="Z40" s="200">
        <v>181</v>
      </c>
      <c r="AA40" s="310" t="s">
        <v>236</v>
      </c>
      <c r="AB40" s="311"/>
      <c r="AC40" s="311"/>
      <c r="AD40" s="312"/>
      <c r="AE40" s="201" t="s">
        <v>225</v>
      </c>
      <c r="AF40" s="177">
        <f>SUMIFS(R:R,S:S,"P181",B:B,"&lt;&gt;0")</f>
        <v>0</v>
      </c>
      <c r="AG40" s="178">
        <f>AF40</f>
        <v>0</v>
      </c>
      <c r="AJ40" s="47"/>
      <c r="AK40" s="32" t="s">
        <v>34</v>
      </c>
      <c r="AL40" s="285" t="s">
        <v>73</v>
      </c>
      <c r="AM40" s="286"/>
      <c r="AN40" s="286"/>
      <c r="AO40" s="287"/>
      <c r="AP40" s="162"/>
      <c r="AS40" s="2"/>
    </row>
    <row r="41" spans="1:45" s="3" customFormat="1" ht="12.75" customHeight="1" thickBot="1">
      <c r="A41" s="32" t="s">
        <v>24</v>
      </c>
      <c r="B41" s="33" t="s">
        <v>25</v>
      </c>
      <c r="C41" s="32" t="s">
        <v>234</v>
      </c>
      <c r="D41" s="32" t="s">
        <v>83</v>
      </c>
      <c r="E41" s="32" t="s">
        <v>84</v>
      </c>
      <c r="F41" s="32" t="s">
        <v>85</v>
      </c>
      <c r="G41" s="285" t="s">
        <v>89</v>
      </c>
      <c r="H41" s="288"/>
      <c r="I41" s="113" t="s">
        <v>96</v>
      </c>
      <c r="J41" s="112" t="s">
        <v>79</v>
      </c>
      <c r="K41" s="32" t="s">
        <v>176</v>
      </c>
      <c r="L41" s="221" t="s">
        <v>244</v>
      </c>
      <c r="M41" s="221" t="s">
        <v>5</v>
      </c>
      <c r="N41" s="32" t="s">
        <v>7</v>
      </c>
      <c r="O41" s="32" t="s">
        <v>13</v>
      </c>
      <c r="P41" s="32" t="s">
        <v>11</v>
      </c>
      <c r="Q41" s="32" t="s">
        <v>45</v>
      </c>
      <c r="R41" s="285" t="s">
        <v>89</v>
      </c>
      <c r="S41" s="287"/>
      <c r="T41" s="1"/>
      <c r="U41" s="69" t="s">
        <v>80</v>
      </c>
      <c r="V41" s="119" t="s">
        <v>103</v>
      </c>
      <c r="W41" s="223" t="s">
        <v>107</v>
      </c>
      <c r="Z41" s="202">
        <v>182</v>
      </c>
      <c r="AA41" s="276" t="s">
        <v>231</v>
      </c>
      <c r="AB41" s="277"/>
      <c r="AC41" s="277"/>
      <c r="AD41" s="278"/>
      <c r="AE41" s="199" t="s">
        <v>226</v>
      </c>
      <c r="AF41" s="181">
        <f>SUMIFS(R:R,S:S,"P182",B:B,"&lt;&gt;0")</f>
        <v>0</v>
      </c>
      <c r="AG41" s="182">
        <f>AF41</f>
        <v>0</v>
      </c>
      <c r="AJ41" s="47"/>
      <c r="AK41" s="32" t="s">
        <v>24</v>
      </c>
      <c r="AL41" s="32" t="s">
        <v>74</v>
      </c>
      <c r="AM41" s="32" t="s">
        <v>75</v>
      </c>
      <c r="AN41" s="32" t="s">
        <v>80</v>
      </c>
      <c r="AO41" s="32" t="s">
        <v>84</v>
      </c>
      <c r="AP41" s="162"/>
    </row>
    <row r="42" spans="1:45" s="3" customFormat="1" ht="15.75" thickTop="1">
      <c r="A42" s="31" t="s">
        <v>26</v>
      </c>
      <c r="B42" s="41">
        <f>IF(B36&lt;&gt;0,IF(SUM(B36+1)&gt;$AF$8,0, SUM(B36+1)),0)</f>
        <v>44276</v>
      </c>
      <c r="C42" s="36"/>
      <c r="D42" s="61"/>
      <c r="E42" s="61"/>
      <c r="F42" s="61"/>
      <c r="G42" s="61"/>
      <c r="H42" s="61"/>
      <c r="I42" s="111"/>
      <c r="J42" s="64"/>
      <c r="K42" s="61"/>
      <c r="L42" s="61"/>
      <c r="M42" s="61"/>
      <c r="N42" s="61"/>
      <c r="O42" s="61"/>
      <c r="P42" s="61"/>
      <c r="Q42" s="61"/>
      <c r="R42" s="61"/>
      <c r="S42" s="63"/>
      <c r="U42" s="70"/>
      <c r="V42" s="120"/>
      <c r="W42" s="118"/>
      <c r="Z42" s="203">
        <v>185</v>
      </c>
      <c r="AA42" s="295" t="s">
        <v>104</v>
      </c>
      <c r="AB42" s="296"/>
      <c r="AC42" s="296"/>
      <c r="AD42" s="297"/>
      <c r="AE42" s="204" t="s">
        <v>103</v>
      </c>
      <c r="AF42" s="173">
        <f>SUM(V13+V25+V37+V49+V61)</f>
        <v>0</v>
      </c>
      <c r="AG42" s="174">
        <f>AF42</f>
        <v>0</v>
      </c>
      <c r="AJ42" s="47"/>
      <c r="AK42" s="34" t="s">
        <v>26</v>
      </c>
      <c r="AL42" s="37">
        <f t="shared" ref="AL42:AL48" si="21">I42</f>
        <v>0</v>
      </c>
      <c r="AM42" s="37">
        <f t="shared" ref="AM42:AM48" si="22">K42</f>
        <v>0</v>
      </c>
      <c r="AN42" s="37">
        <f t="shared" ref="AN42:AN48" si="23">IF($V$13&gt;0,U42,0)</f>
        <v>0</v>
      </c>
      <c r="AO42" s="37">
        <f t="shared" ref="AO42:AO48" si="24">IF(E42&gt;8,8,E42)</f>
        <v>0</v>
      </c>
      <c r="AP42" s="162"/>
    </row>
    <row r="43" spans="1:45" s="3" customFormat="1" ht="15.75" thickBot="1">
      <c r="A43" s="31" t="s">
        <v>27</v>
      </c>
      <c r="B43" s="41">
        <f t="shared" ref="B43:B48" si="25">IF(B42&lt;&gt;0,IF(SUM(B42+1)&gt;$AF$8,0, SUM(B42+1)),0)</f>
        <v>44277</v>
      </c>
      <c r="C43" s="36"/>
      <c r="D43" s="61"/>
      <c r="E43" s="61"/>
      <c r="F43" s="61"/>
      <c r="G43" s="61"/>
      <c r="H43" s="61"/>
      <c r="I43" s="111"/>
      <c r="J43" s="64"/>
      <c r="K43" s="61"/>
      <c r="L43" s="61"/>
      <c r="M43" s="61"/>
      <c r="N43" s="61"/>
      <c r="O43" s="61"/>
      <c r="P43" s="61"/>
      <c r="Q43" s="61"/>
      <c r="R43" s="61"/>
      <c r="S43" s="63"/>
      <c r="U43" s="70"/>
      <c r="V43" s="120"/>
      <c r="W43" s="118"/>
      <c r="Z43" s="202">
        <v>186</v>
      </c>
      <c r="AA43" s="276" t="s">
        <v>98</v>
      </c>
      <c r="AB43" s="277"/>
      <c r="AC43" s="277"/>
      <c r="AD43" s="278"/>
      <c r="AE43" s="199" t="s">
        <v>80</v>
      </c>
      <c r="AF43" s="181">
        <f>SUM(U13+U25+U37+U49+U61)</f>
        <v>0</v>
      </c>
      <c r="AG43" s="182">
        <f>AF43</f>
        <v>0</v>
      </c>
      <c r="AJ43" s="47"/>
      <c r="AK43" s="34" t="s">
        <v>27</v>
      </c>
      <c r="AL43" s="37">
        <f t="shared" si="21"/>
        <v>0</v>
      </c>
      <c r="AM43" s="37">
        <f t="shared" si="22"/>
        <v>0</v>
      </c>
      <c r="AN43" s="37">
        <f t="shared" si="23"/>
        <v>0</v>
      </c>
      <c r="AO43" s="37">
        <f t="shared" si="24"/>
        <v>0</v>
      </c>
      <c r="AP43" s="162"/>
    </row>
    <row r="44" spans="1:45" s="3" customFormat="1" ht="15.75" thickTop="1">
      <c r="A44" s="31" t="s">
        <v>28</v>
      </c>
      <c r="B44" s="41">
        <f t="shared" si="25"/>
        <v>44278</v>
      </c>
      <c r="C44" s="36"/>
      <c r="D44" s="61"/>
      <c r="E44" s="61"/>
      <c r="F44" s="61"/>
      <c r="G44" s="61"/>
      <c r="H44" s="61"/>
      <c r="I44" s="111"/>
      <c r="J44" s="64"/>
      <c r="K44" s="61"/>
      <c r="L44" s="61"/>
      <c r="M44" s="61"/>
      <c r="N44" s="61"/>
      <c r="O44" s="61"/>
      <c r="P44" s="61"/>
      <c r="Q44" s="61"/>
      <c r="R44" s="61"/>
      <c r="S44" s="63"/>
      <c r="U44" s="70"/>
      <c r="V44" s="120"/>
      <c r="W44" s="118"/>
      <c r="Z44" s="203">
        <v>194</v>
      </c>
      <c r="AA44" s="295" t="s">
        <v>235</v>
      </c>
      <c r="AB44" s="296"/>
      <c r="AC44" s="296"/>
      <c r="AD44" s="297"/>
      <c r="AE44" s="204" t="s">
        <v>216</v>
      </c>
      <c r="AF44" s="173">
        <f>SUMIFS(R:R,S:S,"SALB",B:B,"&lt;&gt;0")</f>
        <v>0</v>
      </c>
      <c r="AG44" s="174">
        <f>AF44</f>
        <v>0</v>
      </c>
      <c r="AJ44" s="47"/>
      <c r="AK44" s="34" t="s">
        <v>28</v>
      </c>
      <c r="AL44" s="37">
        <f t="shared" si="21"/>
        <v>0</v>
      </c>
      <c r="AM44" s="37">
        <f t="shared" si="22"/>
        <v>0</v>
      </c>
      <c r="AN44" s="37">
        <f t="shared" si="23"/>
        <v>0</v>
      </c>
      <c r="AO44" s="37">
        <f t="shared" si="24"/>
        <v>0</v>
      </c>
      <c r="AP44" s="162"/>
    </row>
    <row r="45" spans="1:45" s="3" customFormat="1" ht="15">
      <c r="A45" s="31" t="s">
        <v>29</v>
      </c>
      <c r="B45" s="41">
        <f t="shared" si="25"/>
        <v>44279</v>
      </c>
      <c r="C45" s="36"/>
      <c r="D45" s="61"/>
      <c r="E45" s="61"/>
      <c r="F45" s="61"/>
      <c r="G45" s="61"/>
      <c r="H45" s="61"/>
      <c r="I45" s="111"/>
      <c r="J45" s="64"/>
      <c r="K45" s="61"/>
      <c r="L45" s="61"/>
      <c r="M45" s="61"/>
      <c r="N45" s="61"/>
      <c r="O45" s="61"/>
      <c r="P45" s="61"/>
      <c r="Q45" s="61"/>
      <c r="R45" s="61"/>
      <c r="S45" s="63"/>
      <c r="U45" s="70"/>
      <c r="V45" s="120"/>
      <c r="W45" s="118"/>
      <c r="Y45" s="2"/>
      <c r="Z45" s="175">
        <v>195</v>
      </c>
      <c r="AA45" s="310" t="s">
        <v>10</v>
      </c>
      <c r="AB45" s="311"/>
      <c r="AC45" s="311"/>
      <c r="AD45" s="312"/>
      <c r="AE45" s="201" t="s">
        <v>11</v>
      </c>
      <c r="AF45" s="177">
        <f>SUM(P13,P25,P37,P49,P61)</f>
        <v>0</v>
      </c>
      <c r="AG45" s="178">
        <f t="shared" si="19"/>
        <v>0</v>
      </c>
      <c r="AJ45" s="47"/>
      <c r="AK45" s="34" t="s">
        <v>29</v>
      </c>
      <c r="AL45" s="37">
        <f t="shared" si="21"/>
        <v>0</v>
      </c>
      <c r="AM45" s="37">
        <f t="shared" si="22"/>
        <v>0</v>
      </c>
      <c r="AN45" s="37">
        <f t="shared" si="23"/>
        <v>0</v>
      </c>
      <c r="AO45" s="37">
        <f t="shared" si="24"/>
        <v>0</v>
      </c>
      <c r="AP45" s="162"/>
    </row>
    <row r="46" spans="1:45" s="3" customFormat="1" ht="15">
      <c r="A46" s="31" t="s">
        <v>30</v>
      </c>
      <c r="B46" s="41">
        <f t="shared" si="25"/>
        <v>44280</v>
      </c>
      <c r="C46" s="36"/>
      <c r="D46" s="61"/>
      <c r="E46" s="61"/>
      <c r="F46" s="61"/>
      <c r="G46" s="61"/>
      <c r="H46" s="61"/>
      <c r="I46" s="111"/>
      <c r="J46" s="64"/>
      <c r="K46" s="61"/>
      <c r="L46" s="61"/>
      <c r="M46" s="61"/>
      <c r="N46" s="61"/>
      <c r="O46" s="61"/>
      <c r="P46" s="61"/>
      <c r="Q46" s="61"/>
      <c r="R46" s="61"/>
      <c r="S46" s="63"/>
      <c r="U46" s="70"/>
      <c r="V46" s="120"/>
      <c r="W46" s="118"/>
      <c r="X46" s="2"/>
      <c r="Z46" s="200">
        <v>196</v>
      </c>
      <c r="AA46" s="310" t="s">
        <v>62</v>
      </c>
      <c r="AB46" s="311"/>
      <c r="AC46" s="311"/>
      <c r="AD46" s="312"/>
      <c r="AE46" s="201" t="s">
        <v>61</v>
      </c>
      <c r="AF46" s="177">
        <f>SUMIFS(R:R,S:S,"AL",B:B,"&lt;&gt;0")</f>
        <v>0</v>
      </c>
      <c r="AG46" s="178">
        <f t="shared" si="19"/>
        <v>0</v>
      </c>
      <c r="AJ46" s="47"/>
      <c r="AK46" s="34" t="s">
        <v>30</v>
      </c>
      <c r="AL46" s="37">
        <f t="shared" si="21"/>
        <v>0</v>
      </c>
      <c r="AM46" s="37">
        <f t="shared" si="22"/>
        <v>0</v>
      </c>
      <c r="AN46" s="37">
        <f t="shared" si="23"/>
        <v>0</v>
      </c>
      <c r="AO46" s="37">
        <f t="shared" si="24"/>
        <v>0</v>
      </c>
      <c r="AP46" s="162"/>
    </row>
    <row r="47" spans="1:45" s="3" customFormat="1" ht="15">
      <c r="A47" s="31" t="s">
        <v>31</v>
      </c>
      <c r="B47" s="41">
        <f t="shared" si="25"/>
        <v>44281</v>
      </c>
      <c r="C47" s="36"/>
      <c r="D47" s="61"/>
      <c r="E47" s="61"/>
      <c r="F47" s="61"/>
      <c r="G47" s="61"/>
      <c r="H47" s="61"/>
      <c r="I47" s="111"/>
      <c r="J47" s="64"/>
      <c r="K47" s="61"/>
      <c r="L47" s="61"/>
      <c r="M47" s="61"/>
      <c r="N47" s="61"/>
      <c r="O47" s="61"/>
      <c r="P47" s="61"/>
      <c r="Q47" s="61"/>
      <c r="R47" s="61"/>
      <c r="S47" s="63"/>
      <c r="U47" s="70"/>
      <c r="V47" s="120"/>
      <c r="W47" s="118"/>
      <c r="Z47" s="200">
        <v>197</v>
      </c>
      <c r="AA47" s="310" t="s">
        <v>212</v>
      </c>
      <c r="AB47" s="311"/>
      <c r="AC47" s="311"/>
      <c r="AD47" s="312"/>
      <c r="AE47" s="201" t="s">
        <v>211</v>
      </c>
      <c r="AF47" s="177">
        <f>SUMIFS(R:R,S:S,"DR",B:B,"&lt;&gt;0")</f>
        <v>0</v>
      </c>
      <c r="AG47" s="178">
        <f t="shared" si="19"/>
        <v>0</v>
      </c>
      <c r="AJ47" s="47"/>
      <c r="AK47" s="34" t="s">
        <v>31</v>
      </c>
      <c r="AL47" s="37">
        <f t="shared" si="21"/>
        <v>0</v>
      </c>
      <c r="AM47" s="37">
        <f t="shared" si="22"/>
        <v>0</v>
      </c>
      <c r="AN47" s="37">
        <f t="shared" si="23"/>
        <v>0</v>
      </c>
      <c r="AO47" s="37">
        <f t="shared" si="24"/>
        <v>0</v>
      </c>
      <c r="AP47" s="162"/>
    </row>
    <row r="48" spans="1:45" s="3" customFormat="1" ht="15.75" thickBot="1">
      <c r="A48" s="31" t="s">
        <v>32</v>
      </c>
      <c r="B48" s="41">
        <f t="shared" si="25"/>
        <v>44282</v>
      </c>
      <c r="C48" s="36"/>
      <c r="D48" s="61"/>
      <c r="E48" s="61"/>
      <c r="F48" s="61"/>
      <c r="G48" s="61"/>
      <c r="H48" s="61"/>
      <c r="I48" s="111"/>
      <c r="J48" s="64"/>
      <c r="K48" s="61"/>
      <c r="L48" s="61"/>
      <c r="M48" s="61"/>
      <c r="N48" s="61"/>
      <c r="O48" s="61"/>
      <c r="P48" s="61"/>
      <c r="Q48" s="61"/>
      <c r="R48" s="61"/>
      <c r="S48" s="63"/>
      <c r="U48" s="70"/>
      <c r="V48" s="120"/>
      <c r="W48" s="118"/>
      <c r="Z48" s="202">
        <v>199</v>
      </c>
      <c r="AA48" s="276" t="s">
        <v>12</v>
      </c>
      <c r="AB48" s="277"/>
      <c r="AC48" s="277"/>
      <c r="AD48" s="278"/>
      <c r="AE48" s="199" t="s">
        <v>13</v>
      </c>
      <c r="AF48" s="181">
        <f>SUM(O13,O25,O37,O49,O61)</f>
        <v>0</v>
      </c>
      <c r="AG48" s="182">
        <f t="shared" si="19"/>
        <v>0</v>
      </c>
      <c r="AJ48" s="47"/>
      <c r="AK48" s="34" t="s">
        <v>32</v>
      </c>
      <c r="AL48" s="37">
        <f t="shared" si="21"/>
        <v>0</v>
      </c>
      <c r="AM48" s="37">
        <f t="shared" si="22"/>
        <v>0</v>
      </c>
      <c r="AN48" s="37">
        <f t="shared" si="23"/>
        <v>0</v>
      </c>
      <c r="AO48" s="37">
        <f t="shared" si="24"/>
        <v>0</v>
      </c>
      <c r="AP48" s="162"/>
    </row>
    <row r="49" spans="1:45" s="3" customFormat="1" ht="16.5" thickTop="1" thickBot="1">
      <c r="A49" s="40" t="s">
        <v>33</v>
      </c>
      <c r="B49" s="30"/>
      <c r="C49" s="39">
        <f>SUMIF($B42:$B48,"&lt;&gt;0",C42:C48)</f>
        <v>0</v>
      </c>
      <c r="D49" s="39">
        <f t="shared" ref="D49:R49" si="26">SUMIF($B42:$B48,"&lt;&gt;0",D42:D48)</f>
        <v>0</v>
      </c>
      <c r="E49" s="39">
        <f t="shared" si="26"/>
        <v>0</v>
      </c>
      <c r="F49" s="39">
        <f t="shared" si="26"/>
        <v>0</v>
      </c>
      <c r="G49" s="39"/>
      <c r="H49" s="39"/>
      <c r="I49" s="60">
        <f t="shared" si="26"/>
        <v>0</v>
      </c>
      <c r="J49" s="60">
        <f t="shared" si="26"/>
        <v>0</v>
      </c>
      <c r="K49" s="39">
        <f t="shared" si="26"/>
        <v>0</v>
      </c>
      <c r="L49" s="39">
        <f t="shared" si="26"/>
        <v>0</v>
      </c>
      <c r="M49" s="39">
        <f t="shared" si="26"/>
        <v>0</v>
      </c>
      <c r="N49" s="39">
        <f t="shared" si="26"/>
        <v>0</v>
      </c>
      <c r="O49" s="39">
        <f t="shared" si="26"/>
        <v>0</v>
      </c>
      <c r="P49" s="39">
        <f t="shared" si="26"/>
        <v>0</v>
      </c>
      <c r="Q49" s="39">
        <f t="shared" si="26"/>
        <v>0</v>
      </c>
      <c r="R49" s="39">
        <f t="shared" si="26"/>
        <v>0</v>
      </c>
      <c r="S49" s="39"/>
      <c r="U49" s="71">
        <f>SUMIF($B42:$B48,"&lt;&gt;0",U42:U48)</f>
        <v>0</v>
      </c>
      <c r="V49" s="121">
        <f>SUMIF($B42:$B48,"&lt;&gt;0",V42:V48)</f>
        <v>0</v>
      </c>
      <c r="W49" s="121">
        <f>SUMIF($B42:$B48,"&lt;&gt;0",W42:W48)</f>
        <v>0</v>
      </c>
      <c r="Z49" s="214">
        <v>252</v>
      </c>
      <c r="AA49" s="289" t="s">
        <v>239</v>
      </c>
      <c r="AB49" s="290"/>
      <c r="AC49" s="290"/>
      <c r="AD49" s="291"/>
      <c r="AE49" s="215" t="s">
        <v>244</v>
      </c>
      <c r="AF49" s="217">
        <f>SUM($L$13+L25+L37+L49+L61)</f>
        <v>0</v>
      </c>
      <c r="AG49" s="216">
        <f t="shared" si="19"/>
        <v>0</v>
      </c>
      <c r="AJ49" s="47"/>
      <c r="AK49" s="34" t="s">
        <v>33</v>
      </c>
      <c r="AL49" s="115">
        <f>SUM(AL42:AL48)</f>
        <v>0</v>
      </c>
      <c r="AM49" s="115">
        <f t="shared" ref="AM49:AO49" si="27">SUM(AM42:AM48)</f>
        <v>0</v>
      </c>
      <c r="AN49" s="115">
        <f t="shared" si="27"/>
        <v>0</v>
      </c>
      <c r="AO49" s="115">
        <f t="shared" si="27"/>
        <v>0</v>
      </c>
      <c r="AP49" s="162"/>
    </row>
    <row r="50" spans="1:45" s="3" customFormat="1" ht="16.5" thickTop="1" thickBot="1">
      <c r="A50" s="2"/>
      <c r="B50" s="2"/>
      <c r="C50" s="2"/>
      <c r="D50" s="2"/>
      <c r="E50" s="2"/>
      <c r="F50" s="2"/>
      <c r="G50" s="2"/>
      <c r="H50" s="2"/>
      <c r="I50" s="2"/>
      <c r="J50" s="2"/>
      <c r="K50" s="2"/>
      <c r="L50" s="2"/>
      <c r="M50" s="2"/>
      <c r="N50" s="2"/>
      <c r="O50" s="2"/>
      <c r="P50" s="2"/>
      <c r="Q50" s="2"/>
      <c r="R50" s="2"/>
      <c r="S50" s="2"/>
      <c r="Z50" s="187">
        <v>253</v>
      </c>
      <c r="AA50" s="292" t="s">
        <v>247</v>
      </c>
      <c r="AB50" s="293"/>
      <c r="AC50" s="293"/>
      <c r="AD50" s="294"/>
      <c r="AE50" s="188"/>
      <c r="AF50" s="188"/>
      <c r="AG50" s="189"/>
      <c r="AJ50" s="47"/>
      <c r="AK50" s="46"/>
      <c r="AL50" s="46"/>
      <c r="AM50" s="46"/>
      <c r="AN50" s="46"/>
      <c r="AO50" s="46"/>
      <c r="AP50" s="162"/>
    </row>
    <row r="51" spans="1:45" s="3" customFormat="1" ht="16.5" thickTop="1" thickBot="1">
      <c r="B51" s="2"/>
      <c r="C51" s="2"/>
      <c r="D51" s="2"/>
      <c r="E51" s="2"/>
      <c r="F51" s="2"/>
      <c r="G51" s="2"/>
      <c r="H51" s="2"/>
      <c r="I51" s="2"/>
      <c r="J51" s="2"/>
      <c r="K51" s="2"/>
      <c r="L51" s="2"/>
      <c r="M51" s="2"/>
      <c r="N51" s="2"/>
      <c r="O51" s="2"/>
      <c r="P51" s="2"/>
      <c r="Q51" s="2"/>
      <c r="R51" s="2"/>
      <c r="S51" s="2"/>
      <c r="T51" s="2"/>
      <c r="U51" s="2"/>
      <c r="V51" s="2"/>
      <c r="W51" s="2"/>
      <c r="Z51" s="205" t="s">
        <v>68</v>
      </c>
      <c r="AA51" s="295" t="s">
        <v>81</v>
      </c>
      <c r="AB51" s="296"/>
      <c r="AC51" s="296"/>
      <c r="AD51" s="297"/>
      <c r="AE51" s="206" t="s">
        <v>90</v>
      </c>
      <c r="AF51" s="207">
        <f>SUMIFS(R:R,S:S,"LW",B:B,"&lt;&gt;0")</f>
        <v>0</v>
      </c>
      <c r="AG51" s="208">
        <f t="shared" ref="AG51:AG52" si="28">AF51</f>
        <v>0</v>
      </c>
      <c r="AJ51" s="47"/>
      <c r="AK51" s="46"/>
      <c r="AL51" s="46"/>
      <c r="AM51" s="46"/>
      <c r="AN51" s="46"/>
      <c r="AO51" s="46"/>
      <c r="AP51" s="162"/>
    </row>
    <row r="52" spans="1:45" ht="13.5" customHeight="1" thickTop="1" thickBot="1">
      <c r="A52" s="298" t="s">
        <v>35</v>
      </c>
      <c r="B52" s="298"/>
      <c r="C52" s="299" t="s">
        <v>178</v>
      </c>
      <c r="D52" s="300"/>
      <c r="E52" s="300"/>
      <c r="F52" s="300"/>
      <c r="G52" s="300"/>
      <c r="H52" s="301"/>
      <c r="I52" s="302" t="s">
        <v>177</v>
      </c>
      <c r="J52" s="303"/>
      <c r="K52" s="304" t="s">
        <v>97</v>
      </c>
      <c r="L52" s="305"/>
      <c r="M52" s="305"/>
      <c r="N52" s="305"/>
      <c r="O52" s="305"/>
      <c r="P52" s="305"/>
      <c r="Q52" s="305"/>
      <c r="R52" s="305"/>
      <c r="S52" s="306"/>
      <c r="T52" s="3"/>
      <c r="U52" s="307" t="s">
        <v>108</v>
      </c>
      <c r="V52" s="308"/>
      <c r="W52" s="309"/>
      <c r="X52" s="3"/>
      <c r="Y52" s="3"/>
      <c r="Z52" s="202" t="s">
        <v>105</v>
      </c>
      <c r="AA52" s="276" t="s">
        <v>106</v>
      </c>
      <c r="AB52" s="277"/>
      <c r="AC52" s="277"/>
      <c r="AD52" s="278"/>
      <c r="AE52" s="199" t="s">
        <v>107</v>
      </c>
      <c r="AF52" s="209">
        <f>SUM(W13+W25+W37+W49+W61)</f>
        <v>0</v>
      </c>
      <c r="AG52" s="182">
        <f t="shared" si="28"/>
        <v>0</v>
      </c>
      <c r="AH52" s="3"/>
      <c r="AI52" s="3"/>
      <c r="AJ52" s="47"/>
      <c r="AK52" s="32" t="s">
        <v>35</v>
      </c>
      <c r="AL52" s="285" t="s">
        <v>73</v>
      </c>
      <c r="AM52" s="286"/>
      <c r="AN52" s="286"/>
      <c r="AO52" s="287"/>
      <c r="AP52" s="162"/>
      <c r="AR52" s="3"/>
      <c r="AS52" s="3"/>
    </row>
    <row r="53" spans="1:45" ht="12.75" customHeight="1" thickTop="1" thickBot="1">
      <c r="A53" s="32" t="s">
        <v>24</v>
      </c>
      <c r="B53" s="33" t="s">
        <v>25</v>
      </c>
      <c r="C53" s="32" t="s">
        <v>234</v>
      </c>
      <c r="D53" s="32" t="s">
        <v>83</v>
      </c>
      <c r="E53" s="32" t="s">
        <v>84</v>
      </c>
      <c r="F53" s="32" t="s">
        <v>85</v>
      </c>
      <c r="G53" s="285" t="s">
        <v>89</v>
      </c>
      <c r="H53" s="288"/>
      <c r="I53" s="113" t="s">
        <v>96</v>
      </c>
      <c r="J53" s="112" t="s">
        <v>79</v>
      </c>
      <c r="K53" s="32" t="s">
        <v>176</v>
      </c>
      <c r="L53" s="221" t="s">
        <v>244</v>
      </c>
      <c r="M53" s="221" t="s">
        <v>5</v>
      </c>
      <c r="N53" s="32" t="s">
        <v>7</v>
      </c>
      <c r="O53" s="32" t="s">
        <v>13</v>
      </c>
      <c r="P53" s="32" t="s">
        <v>11</v>
      </c>
      <c r="Q53" s="32" t="s">
        <v>45</v>
      </c>
      <c r="R53" s="285" t="s">
        <v>89</v>
      </c>
      <c r="S53" s="287"/>
      <c r="T53" s="1"/>
      <c r="U53" s="69" t="s">
        <v>80</v>
      </c>
      <c r="V53" s="119" t="s">
        <v>103</v>
      </c>
      <c r="W53" s="223" t="s">
        <v>107</v>
      </c>
      <c r="X53" s="3"/>
      <c r="Y53" s="3"/>
      <c r="Z53" s="10"/>
      <c r="AA53" s="280"/>
      <c r="AB53" s="280"/>
      <c r="AC53" s="4"/>
      <c r="AD53" s="4"/>
      <c r="AE53" s="4"/>
      <c r="AF53" s="110">
        <f>SUM(AF22:AF52)</f>
        <v>0</v>
      </c>
      <c r="AG53" s="57">
        <f>SUM(AG22:AG52)</f>
        <v>0</v>
      </c>
      <c r="AH53" s="3"/>
      <c r="AI53" s="3"/>
      <c r="AJ53" s="47"/>
      <c r="AK53" s="32" t="s">
        <v>24</v>
      </c>
      <c r="AL53" s="32" t="s">
        <v>74</v>
      </c>
      <c r="AM53" s="32" t="s">
        <v>75</v>
      </c>
      <c r="AN53" s="32" t="s">
        <v>80</v>
      </c>
      <c r="AO53" s="32" t="s">
        <v>84</v>
      </c>
      <c r="AP53" s="162"/>
      <c r="AR53" s="3"/>
      <c r="AS53" s="3"/>
    </row>
    <row r="54" spans="1:45" ht="13.5" thickTop="1">
      <c r="A54" s="31" t="s">
        <v>26</v>
      </c>
      <c r="B54" s="41">
        <f>IF(B48&lt;&gt;0,IF(SUM(B48+1)&gt;$AF$8,0, SUM(B48+1)),0)</f>
        <v>44283</v>
      </c>
      <c r="C54" s="36"/>
      <c r="D54" s="61"/>
      <c r="E54" s="61"/>
      <c r="F54" s="61"/>
      <c r="G54" s="61"/>
      <c r="H54" s="61"/>
      <c r="I54" s="111"/>
      <c r="J54" s="64"/>
      <c r="K54" s="61"/>
      <c r="L54" s="61"/>
      <c r="M54" s="61"/>
      <c r="N54" s="61"/>
      <c r="O54" s="61"/>
      <c r="P54" s="61"/>
      <c r="Q54" s="61"/>
      <c r="R54" s="61"/>
      <c r="S54" s="63"/>
      <c r="T54" s="3"/>
      <c r="U54" s="70"/>
      <c r="V54" s="120"/>
      <c r="W54" s="118"/>
      <c r="X54" s="3"/>
      <c r="Y54" s="3"/>
      <c r="Z54" s="281" t="s">
        <v>238</v>
      </c>
      <c r="AA54" s="281"/>
      <c r="AB54" s="281"/>
      <c r="AC54" s="281"/>
      <c r="AD54" s="281"/>
      <c r="AE54" s="281"/>
      <c r="AF54" s="281"/>
      <c r="AG54" s="281"/>
      <c r="AH54" s="3"/>
      <c r="AI54" s="3"/>
      <c r="AJ54" s="47"/>
      <c r="AK54" s="34" t="s">
        <v>26</v>
      </c>
      <c r="AL54" s="37">
        <f t="shared" ref="AL54:AL60" si="29">I54</f>
        <v>0</v>
      </c>
      <c r="AM54" s="37">
        <f t="shared" ref="AM54:AM60" si="30">K54</f>
        <v>0</v>
      </c>
      <c r="AN54" s="37">
        <f t="shared" ref="AN54:AN60" si="31">IF($V$13&gt;0,U54,0)</f>
        <v>0</v>
      </c>
      <c r="AO54" s="37">
        <f t="shared" ref="AO54:AO60" si="32">IF(E54&gt;8,8,E54)</f>
        <v>0</v>
      </c>
      <c r="AP54" s="162"/>
      <c r="AS54" s="3"/>
    </row>
    <row r="55" spans="1:45" ht="13.5" thickBot="1">
      <c r="A55" s="31" t="s">
        <v>27</v>
      </c>
      <c r="B55" s="41">
        <f t="shared" ref="B55:B60" si="33">IF(B54&lt;&gt;0,IF(SUM(B54+1)&gt;$AF$8,0, SUM(B54+1)),0)</f>
        <v>44284</v>
      </c>
      <c r="C55" s="36"/>
      <c r="D55" s="61"/>
      <c r="E55" s="61"/>
      <c r="F55" s="61"/>
      <c r="G55" s="61"/>
      <c r="H55" s="61"/>
      <c r="I55" s="111"/>
      <c r="J55" s="64"/>
      <c r="K55" s="61"/>
      <c r="L55" s="61"/>
      <c r="M55" s="61"/>
      <c r="N55" s="61"/>
      <c r="O55" s="61"/>
      <c r="P55" s="61"/>
      <c r="Q55" s="61"/>
      <c r="R55" s="61"/>
      <c r="S55" s="63"/>
      <c r="T55" s="3"/>
      <c r="U55" s="70"/>
      <c r="V55" s="120"/>
      <c r="W55" s="118"/>
      <c r="X55" s="3"/>
      <c r="Y55" s="3"/>
      <c r="Z55" s="3"/>
      <c r="AA55" s="3"/>
      <c r="AB55" s="3"/>
      <c r="AC55" s="3"/>
      <c r="AD55" s="3"/>
      <c r="AE55" s="3"/>
      <c r="AF55" s="3"/>
      <c r="AG55" s="3"/>
      <c r="AH55" s="3"/>
      <c r="AI55" s="3"/>
      <c r="AJ55" s="47"/>
      <c r="AK55" s="34" t="s">
        <v>27</v>
      </c>
      <c r="AL55" s="37">
        <f t="shared" si="29"/>
        <v>0</v>
      </c>
      <c r="AM55" s="37">
        <f t="shared" si="30"/>
        <v>0</v>
      </c>
      <c r="AN55" s="37">
        <f t="shared" si="31"/>
        <v>0</v>
      </c>
      <c r="AO55" s="37">
        <f t="shared" si="32"/>
        <v>0</v>
      </c>
      <c r="AP55" s="162"/>
    </row>
    <row r="56" spans="1:45" ht="13.5" thickTop="1">
      <c r="A56" s="31" t="s">
        <v>28</v>
      </c>
      <c r="B56" s="41">
        <f t="shared" si="33"/>
        <v>44285</v>
      </c>
      <c r="C56" s="36"/>
      <c r="D56" s="61"/>
      <c r="E56" s="61"/>
      <c r="F56" s="61"/>
      <c r="G56" s="61"/>
      <c r="H56" s="61"/>
      <c r="I56" s="111"/>
      <c r="J56" s="64"/>
      <c r="K56" s="61"/>
      <c r="L56" s="61"/>
      <c r="M56" s="61"/>
      <c r="N56" s="61"/>
      <c r="O56" s="61"/>
      <c r="P56" s="61"/>
      <c r="Q56" s="61"/>
      <c r="R56" s="61"/>
      <c r="S56" s="63"/>
      <c r="T56" s="3"/>
      <c r="U56" s="70"/>
      <c r="V56" s="120"/>
      <c r="W56" s="118"/>
      <c r="X56" s="3"/>
      <c r="Y56" s="98"/>
      <c r="Z56" s="13"/>
      <c r="AA56" s="13"/>
      <c r="AB56" s="13"/>
      <c r="AC56" s="13"/>
      <c r="AD56" s="13"/>
      <c r="AE56" s="13"/>
      <c r="AF56" s="13"/>
      <c r="AG56" s="13"/>
      <c r="AH56" s="14"/>
      <c r="AI56" s="3"/>
      <c r="AJ56" s="47"/>
      <c r="AK56" s="34" t="s">
        <v>28</v>
      </c>
      <c r="AL56" s="37">
        <f t="shared" si="29"/>
        <v>0</v>
      </c>
      <c r="AM56" s="37">
        <f t="shared" si="30"/>
        <v>0</v>
      </c>
      <c r="AN56" s="37">
        <f t="shared" si="31"/>
        <v>0</v>
      </c>
      <c r="AO56" s="37">
        <f t="shared" si="32"/>
        <v>0</v>
      </c>
      <c r="AP56" s="162"/>
    </row>
    <row r="57" spans="1:45" ht="12.75" customHeight="1">
      <c r="A57" s="31" t="s">
        <v>29</v>
      </c>
      <c r="B57" s="41">
        <f t="shared" si="33"/>
        <v>44286</v>
      </c>
      <c r="C57" s="36"/>
      <c r="D57" s="61"/>
      <c r="E57" s="61"/>
      <c r="F57" s="61"/>
      <c r="G57" s="61"/>
      <c r="H57" s="61"/>
      <c r="I57" s="111"/>
      <c r="J57" s="64"/>
      <c r="K57" s="61"/>
      <c r="L57" s="61"/>
      <c r="M57" s="61"/>
      <c r="N57" s="61"/>
      <c r="O57" s="61"/>
      <c r="P57" s="61"/>
      <c r="Q57" s="61"/>
      <c r="R57" s="61"/>
      <c r="S57" s="63"/>
      <c r="T57" s="3"/>
      <c r="U57" s="70"/>
      <c r="V57" s="120"/>
      <c r="W57" s="118"/>
      <c r="X57" s="3"/>
      <c r="Y57" s="15"/>
      <c r="Z57" s="284"/>
      <c r="AA57" s="284"/>
      <c r="AB57" s="284"/>
      <c r="AC57" s="284"/>
      <c r="AD57" s="284"/>
      <c r="AE57" s="284"/>
      <c r="AF57" s="284"/>
      <c r="AG57" s="284"/>
      <c r="AH57" s="16"/>
      <c r="AI57" s="3"/>
      <c r="AJ57" s="47"/>
      <c r="AK57" s="34" t="s">
        <v>29</v>
      </c>
      <c r="AL57" s="37">
        <f t="shared" si="29"/>
        <v>0</v>
      </c>
      <c r="AM57" s="37">
        <f t="shared" si="30"/>
        <v>0</v>
      </c>
      <c r="AN57" s="37">
        <f t="shared" si="31"/>
        <v>0</v>
      </c>
      <c r="AO57" s="37">
        <f t="shared" si="32"/>
        <v>0</v>
      </c>
      <c r="AP57" s="162"/>
    </row>
    <row r="58" spans="1:45" ht="12.75" customHeight="1">
      <c r="A58" s="31" t="s">
        <v>30</v>
      </c>
      <c r="B58" s="41">
        <f t="shared" si="33"/>
        <v>44287</v>
      </c>
      <c r="C58" s="36"/>
      <c r="D58" s="61"/>
      <c r="E58" s="61"/>
      <c r="F58" s="61"/>
      <c r="G58" s="61"/>
      <c r="H58" s="61"/>
      <c r="I58" s="111"/>
      <c r="J58" s="64"/>
      <c r="K58" s="61"/>
      <c r="L58" s="61"/>
      <c r="M58" s="61"/>
      <c r="N58" s="61"/>
      <c r="O58" s="61"/>
      <c r="P58" s="61"/>
      <c r="Q58" s="61"/>
      <c r="R58" s="61"/>
      <c r="S58" s="63"/>
      <c r="T58" s="3"/>
      <c r="U58" s="70"/>
      <c r="V58" s="120"/>
      <c r="W58" s="118"/>
      <c r="X58" s="3"/>
      <c r="Y58" s="15"/>
      <c r="Z58" s="3" t="s">
        <v>36</v>
      </c>
      <c r="AA58" s="3"/>
      <c r="AB58" s="3"/>
      <c r="AC58" s="3"/>
      <c r="AD58" s="3"/>
      <c r="AE58" s="3"/>
      <c r="AF58" s="3" t="s">
        <v>25</v>
      </c>
      <c r="AG58" s="3"/>
      <c r="AH58" s="16"/>
      <c r="AI58" s="3"/>
      <c r="AJ58" s="47"/>
      <c r="AK58" s="34" t="s">
        <v>30</v>
      </c>
      <c r="AL58" s="37">
        <f t="shared" si="29"/>
        <v>0</v>
      </c>
      <c r="AM58" s="37">
        <f t="shared" si="30"/>
        <v>0</v>
      </c>
      <c r="AN58" s="37">
        <f t="shared" si="31"/>
        <v>0</v>
      </c>
      <c r="AO58" s="37">
        <f t="shared" si="32"/>
        <v>0</v>
      </c>
      <c r="AP58" s="162"/>
    </row>
    <row r="59" spans="1:45" ht="12.75" customHeight="1">
      <c r="A59" s="31" t="s">
        <v>31</v>
      </c>
      <c r="B59" s="41">
        <f t="shared" si="33"/>
        <v>44288</v>
      </c>
      <c r="C59" s="36"/>
      <c r="D59" s="61"/>
      <c r="E59" s="61"/>
      <c r="F59" s="61"/>
      <c r="G59" s="61"/>
      <c r="H59" s="61"/>
      <c r="I59" s="111"/>
      <c r="J59" s="64"/>
      <c r="K59" s="61"/>
      <c r="L59" s="61"/>
      <c r="M59" s="61"/>
      <c r="N59" s="61"/>
      <c r="O59" s="61"/>
      <c r="P59" s="61"/>
      <c r="Q59" s="61"/>
      <c r="R59" s="61"/>
      <c r="S59" s="63"/>
      <c r="T59" s="3"/>
      <c r="U59" s="70"/>
      <c r="V59" s="120"/>
      <c r="W59" s="118"/>
      <c r="X59" s="3"/>
      <c r="Y59" s="15"/>
      <c r="Z59" s="282" t="s">
        <v>77</v>
      </c>
      <c r="AA59" s="282"/>
      <c r="AB59" s="282"/>
      <c r="AC59" s="282"/>
      <c r="AD59" s="282"/>
      <c r="AE59" s="282"/>
      <c r="AF59" s="282"/>
      <c r="AG59" s="282"/>
      <c r="AH59" s="17"/>
      <c r="AI59" s="3"/>
      <c r="AJ59" s="47"/>
      <c r="AK59" s="34" t="s">
        <v>31</v>
      </c>
      <c r="AL59" s="37">
        <f t="shared" si="29"/>
        <v>0</v>
      </c>
      <c r="AM59" s="37">
        <f t="shared" si="30"/>
        <v>0</v>
      </c>
      <c r="AN59" s="37">
        <f t="shared" si="31"/>
        <v>0</v>
      </c>
      <c r="AO59" s="37">
        <f t="shared" si="32"/>
        <v>0</v>
      </c>
      <c r="AP59" s="162"/>
    </row>
    <row r="60" spans="1:45" ht="12.95" customHeight="1">
      <c r="A60" s="31" t="s">
        <v>32</v>
      </c>
      <c r="B60" s="41">
        <f t="shared" si="33"/>
        <v>44289</v>
      </c>
      <c r="C60" s="36"/>
      <c r="D60" s="61"/>
      <c r="E60" s="61"/>
      <c r="F60" s="61"/>
      <c r="G60" s="61"/>
      <c r="H60" s="61"/>
      <c r="I60" s="111"/>
      <c r="J60" s="64"/>
      <c r="K60" s="61"/>
      <c r="L60" s="61"/>
      <c r="M60" s="61"/>
      <c r="N60" s="61"/>
      <c r="O60" s="61"/>
      <c r="P60" s="61"/>
      <c r="Q60" s="61"/>
      <c r="R60" s="61"/>
      <c r="S60" s="63"/>
      <c r="T60" s="3"/>
      <c r="U60" s="70"/>
      <c r="V60" s="120"/>
      <c r="W60" s="118"/>
      <c r="X60" s="3"/>
      <c r="Y60" s="15"/>
      <c r="Z60" s="282"/>
      <c r="AA60" s="282"/>
      <c r="AB60" s="282"/>
      <c r="AC60" s="282"/>
      <c r="AD60" s="282"/>
      <c r="AE60" s="282"/>
      <c r="AF60" s="282"/>
      <c r="AG60" s="282"/>
      <c r="AH60" s="17"/>
      <c r="AI60" s="3"/>
      <c r="AJ60" s="47"/>
      <c r="AK60" s="34" t="s">
        <v>32</v>
      </c>
      <c r="AL60" s="37">
        <f t="shared" si="29"/>
        <v>0</v>
      </c>
      <c r="AM60" s="37">
        <f t="shared" si="30"/>
        <v>0</v>
      </c>
      <c r="AN60" s="37">
        <f t="shared" si="31"/>
        <v>0</v>
      </c>
      <c r="AO60" s="37">
        <f t="shared" si="32"/>
        <v>0</v>
      </c>
      <c r="AP60" s="162"/>
    </row>
    <row r="61" spans="1:45">
      <c r="A61" s="40" t="s">
        <v>33</v>
      </c>
      <c r="B61" s="30"/>
      <c r="C61" s="39">
        <f>SUMIF($B54:$B60,"&lt;&gt;0",C54:C60)</f>
        <v>0</v>
      </c>
      <c r="D61" s="39">
        <f t="shared" ref="D61:F61" si="34">SUMIF($B54:$B60,"&lt;&gt;0",D54:D60)</f>
        <v>0</v>
      </c>
      <c r="E61" s="39">
        <f t="shared" si="34"/>
        <v>0</v>
      </c>
      <c r="F61" s="39">
        <f t="shared" si="34"/>
        <v>0</v>
      </c>
      <c r="G61" s="39"/>
      <c r="H61" s="39"/>
      <c r="I61" s="60">
        <f t="shared" ref="I61:R61" si="35">SUMIF($B54:$B60,"&lt;&gt;0",I54:I60)</f>
        <v>0</v>
      </c>
      <c r="J61" s="60">
        <f t="shared" si="35"/>
        <v>0</v>
      </c>
      <c r="K61" s="39">
        <f t="shared" si="35"/>
        <v>0</v>
      </c>
      <c r="L61" s="39">
        <f t="shared" si="35"/>
        <v>0</v>
      </c>
      <c r="M61" s="39">
        <f t="shared" si="35"/>
        <v>0</v>
      </c>
      <c r="N61" s="39">
        <f t="shared" si="35"/>
        <v>0</v>
      </c>
      <c r="O61" s="39">
        <f t="shared" si="35"/>
        <v>0</v>
      </c>
      <c r="P61" s="39">
        <f t="shared" si="35"/>
        <v>0</v>
      </c>
      <c r="Q61" s="39">
        <f t="shared" si="35"/>
        <v>0</v>
      </c>
      <c r="R61" s="39">
        <f t="shared" si="35"/>
        <v>0</v>
      </c>
      <c r="S61" s="39"/>
      <c r="T61" s="3"/>
      <c r="U61" s="71">
        <f>SUMIF($B54:$B60,"&lt;&gt;0",U54:U60)</f>
        <v>0</v>
      </c>
      <c r="V61" s="121">
        <f>SUMIF($B54:$B60,"&lt;&gt;0",V54:V60)</f>
        <v>0</v>
      </c>
      <c r="W61" s="121">
        <f>SUMIF($B54:$B60,"&lt;&gt;0",W54:W60)</f>
        <v>0</v>
      </c>
      <c r="Y61" s="15"/>
      <c r="Z61" s="3"/>
      <c r="AA61" s="3"/>
      <c r="AB61" s="3"/>
      <c r="AC61" s="3"/>
      <c r="AD61" s="3"/>
      <c r="AE61" s="3"/>
      <c r="AF61" s="3"/>
      <c r="AG61" s="3"/>
      <c r="AH61" s="16"/>
      <c r="AI61" s="3"/>
      <c r="AJ61" s="47"/>
      <c r="AK61" s="34" t="s">
        <v>33</v>
      </c>
      <c r="AL61" s="115">
        <f>SUM(AL54:AL60)</f>
        <v>0</v>
      </c>
      <c r="AM61" s="115">
        <f t="shared" ref="AM61:AO61" si="36">SUM(AM54:AM60)</f>
        <v>0</v>
      </c>
      <c r="AN61" s="115">
        <f t="shared" si="36"/>
        <v>0</v>
      </c>
      <c r="AO61" s="115">
        <f t="shared" si="36"/>
        <v>0</v>
      </c>
      <c r="AP61" s="162"/>
    </row>
    <row r="62" spans="1:45">
      <c r="Y62" s="15"/>
      <c r="Z62" s="283"/>
      <c r="AA62" s="283"/>
      <c r="AB62" s="283"/>
      <c r="AC62" s="283"/>
      <c r="AD62" s="283"/>
      <c r="AE62" s="283"/>
      <c r="AF62" s="284"/>
      <c r="AG62" s="284"/>
      <c r="AH62" s="16"/>
      <c r="AI62" s="3"/>
      <c r="AJ62" s="47"/>
      <c r="AK62" s="46"/>
      <c r="AL62" s="46"/>
      <c r="AM62" s="46"/>
      <c r="AN62" s="46"/>
      <c r="AO62" s="46"/>
      <c r="AP62" s="162"/>
    </row>
    <row r="63" spans="1:45" ht="12.95" customHeight="1">
      <c r="A63" s="279" t="s">
        <v>43</v>
      </c>
      <c r="B63" s="279"/>
      <c r="C63" s="279"/>
      <c r="D63" s="279"/>
      <c r="E63" s="279"/>
      <c r="F63" s="279"/>
      <c r="G63" s="279"/>
      <c r="H63" s="279"/>
      <c r="I63" s="279"/>
      <c r="J63" s="279"/>
      <c r="K63" s="279"/>
      <c r="L63" s="279"/>
      <c r="M63" s="279"/>
      <c r="N63" s="279"/>
      <c r="O63" s="279"/>
      <c r="P63" s="279"/>
      <c r="Q63" s="279"/>
      <c r="R63" s="279"/>
      <c r="S63" s="279"/>
      <c r="Y63" s="15"/>
      <c r="Z63" s="1" t="s">
        <v>78</v>
      </c>
      <c r="AA63" s="1"/>
      <c r="AB63" s="1"/>
      <c r="AC63" s="1"/>
      <c r="AD63" s="1"/>
      <c r="AE63" s="1"/>
      <c r="AF63" s="3" t="s">
        <v>25</v>
      </c>
      <c r="AG63" s="3"/>
      <c r="AH63" s="16"/>
      <c r="AI63" s="4"/>
      <c r="AJ63" s="52"/>
      <c r="AK63" s="53"/>
      <c r="AL63" s="53"/>
      <c r="AM63" s="53"/>
      <c r="AN63" s="53"/>
      <c r="AO63" s="53"/>
      <c r="AP63" s="163"/>
    </row>
    <row r="64" spans="1:45" ht="13.5" thickBot="1">
      <c r="A64" s="272" t="s">
        <v>63</v>
      </c>
      <c r="B64" s="272"/>
      <c r="C64" s="272"/>
      <c r="D64" s="272"/>
      <c r="E64" s="272"/>
      <c r="F64" s="272"/>
      <c r="G64" s="272"/>
      <c r="H64" s="272"/>
      <c r="I64" s="272"/>
      <c r="J64" s="272"/>
      <c r="K64" s="272"/>
      <c r="L64" s="272"/>
      <c r="M64" s="272"/>
      <c r="N64" s="272"/>
      <c r="O64" s="272"/>
      <c r="P64" s="272"/>
      <c r="Q64" s="272"/>
      <c r="R64" s="272"/>
      <c r="S64" s="272"/>
      <c r="W64" s="3"/>
      <c r="Y64" s="18"/>
      <c r="Z64" s="19"/>
      <c r="AA64" s="19"/>
      <c r="AB64" s="19"/>
      <c r="AC64" s="19"/>
      <c r="AD64" s="19"/>
      <c r="AE64" s="19"/>
      <c r="AF64" s="19"/>
      <c r="AG64" s="19"/>
      <c r="AH64" s="20"/>
      <c r="AI64" s="3"/>
    </row>
    <row r="65" spans="1:35" ht="12.95" customHeight="1" thickTop="1">
      <c r="A65" s="21"/>
      <c r="B65" s="2" t="s">
        <v>67</v>
      </c>
      <c r="E65" s="65"/>
      <c r="F65" s="97" t="s">
        <v>213</v>
      </c>
      <c r="G65" s="65"/>
      <c r="H65" s="65"/>
      <c r="I65" s="65"/>
      <c r="J65" s="65"/>
      <c r="U65" s="3"/>
      <c r="V65" s="3"/>
      <c r="AI65" s="3"/>
    </row>
    <row r="66" spans="1:35">
      <c r="AI66" s="3"/>
    </row>
    <row r="67" spans="1:35">
      <c r="C67" s="273" t="s">
        <v>215</v>
      </c>
      <c r="D67" s="273"/>
      <c r="E67" s="273"/>
      <c r="F67" s="273"/>
      <c r="G67" s="273"/>
      <c r="H67" s="273"/>
      <c r="I67" s="273"/>
      <c r="J67" s="273"/>
      <c r="K67" s="273"/>
      <c r="L67" s="273"/>
      <c r="M67" s="273"/>
      <c r="N67" s="273"/>
      <c r="O67" s="274"/>
      <c r="AI67" s="3"/>
    </row>
    <row r="68" spans="1:35">
      <c r="C68" s="273"/>
      <c r="D68" s="273"/>
      <c r="E68" s="273"/>
      <c r="F68" s="273"/>
      <c r="G68" s="273"/>
      <c r="H68" s="273"/>
      <c r="I68" s="273"/>
      <c r="J68" s="273"/>
      <c r="K68" s="273"/>
      <c r="L68" s="273"/>
      <c r="M68" s="273"/>
      <c r="N68" s="273"/>
      <c r="O68" s="275"/>
      <c r="AI68" s="3"/>
    </row>
    <row r="69" spans="1:35">
      <c r="AI69" s="3"/>
    </row>
    <row r="71" spans="1:35">
      <c r="X71" s="3"/>
    </row>
  </sheetData>
  <sheetProtection sheet="1" formatColumns="0" selectLockedCells="1"/>
  <protectedRanges>
    <protectedRange sqref="C6:C12 C18:C24 C30:C36 C42:C48 C54:C60" name="Range1"/>
    <protectedRange sqref="Z4 Z6 AE4 AC8 AF8 AE6:AG6" name="Range1_1"/>
    <protectedRange sqref="AH11" name="Range1_2_1"/>
    <protectedRange sqref="AC11 AC16" name="Range1_3_2"/>
    <protectedRange sqref="AF28 AF50" name="Range1_3_1_1"/>
  </protectedRanges>
  <mergeCells count="111">
    <mergeCell ref="A4:B4"/>
    <mergeCell ref="C4:H4"/>
    <mergeCell ref="I4:J4"/>
    <mergeCell ref="K4:S4"/>
    <mergeCell ref="U4:W4"/>
    <mergeCell ref="Z4:AC4"/>
    <mergeCell ref="AE4:AG4"/>
    <mergeCell ref="AL4:AO4"/>
    <mergeCell ref="G5:H5"/>
    <mergeCell ref="R5:S5"/>
    <mergeCell ref="Z5:AC5"/>
    <mergeCell ref="Z6:AC6"/>
    <mergeCell ref="Z7:AA7"/>
    <mergeCell ref="AC7:AD7"/>
    <mergeCell ref="AF7:AG7"/>
    <mergeCell ref="AK2:AO2"/>
    <mergeCell ref="Z3:AC3"/>
    <mergeCell ref="AE3:AG3"/>
    <mergeCell ref="Z12:AB12"/>
    <mergeCell ref="AE12:AF12"/>
    <mergeCell ref="Z13:AB13"/>
    <mergeCell ref="AE13:AF13"/>
    <mergeCell ref="Z14:AB14"/>
    <mergeCell ref="AE14:AF14"/>
    <mergeCell ref="Z8:AA8"/>
    <mergeCell ref="AC8:AD8"/>
    <mergeCell ref="AF8:AG8"/>
    <mergeCell ref="Z10:AC10"/>
    <mergeCell ref="AE10:AG10"/>
    <mergeCell ref="Z11:AB11"/>
    <mergeCell ref="AE11:AF11"/>
    <mergeCell ref="AL16:AO16"/>
    <mergeCell ref="G17:H17"/>
    <mergeCell ref="R17:S17"/>
    <mergeCell ref="Z17:AB17"/>
    <mergeCell ref="Z18:AB18"/>
    <mergeCell ref="Z20:AG20"/>
    <mergeCell ref="Z15:AB15"/>
    <mergeCell ref="AE15:AF15"/>
    <mergeCell ref="A16:B16"/>
    <mergeCell ref="C16:H16"/>
    <mergeCell ref="I16:J16"/>
    <mergeCell ref="K16:S16"/>
    <mergeCell ref="U16:W16"/>
    <mergeCell ref="Z16:AB16"/>
    <mergeCell ref="A28:B28"/>
    <mergeCell ref="C28:H28"/>
    <mergeCell ref="I28:J28"/>
    <mergeCell ref="K28:S28"/>
    <mergeCell ref="U28:W28"/>
    <mergeCell ref="AA28:AD28"/>
    <mergeCell ref="AA22:AD22"/>
    <mergeCell ref="AA23:AD23"/>
    <mergeCell ref="AA24:AD24"/>
    <mergeCell ref="AA25:AD25"/>
    <mergeCell ref="AA26:AD26"/>
    <mergeCell ref="AA27:AD27"/>
    <mergeCell ref="AA32:AD32"/>
    <mergeCell ref="AA33:AD33"/>
    <mergeCell ref="AA34:AD34"/>
    <mergeCell ref="AA35:AD35"/>
    <mergeCell ref="AA36:AD36"/>
    <mergeCell ref="AA37:AD37"/>
    <mergeCell ref="AL28:AO28"/>
    <mergeCell ref="G29:H29"/>
    <mergeCell ref="R29:S29"/>
    <mergeCell ref="AA29:AD29"/>
    <mergeCell ref="AA30:AD30"/>
    <mergeCell ref="AA31:AD31"/>
    <mergeCell ref="AL40:AO40"/>
    <mergeCell ref="G41:H41"/>
    <mergeCell ref="R41:S41"/>
    <mergeCell ref="AA41:AD41"/>
    <mergeCell ref="AA42:AD42"/>
    <mergeCell ref="AA43:AD43"/>
    <mergeCell ref="AA38:AD38"/>
    <mergeCell ref="AA39:AD39"/>
    <mergeCell ref="A40:B40"/>
    <mergeCell ref="C40:H40"/>
    <mergeCell ref="I40:J40"/>
    <mergeCell ref="K40:S40"/>
    <mergeCell ref="U40:W40"/>
    <mergeCell ref="AA40:AD40"/>
    <mergeCell ref="AA50:AD50"/>
    <mergeCell ref="AA51:AD51"/>
    <mergeCell ref="A52:B52"/>
    <mergeCell ref="C52:H52"/>
    <mergeCell ref="I52:J52"/>
    <mergeCell ref="K52:S52"/>
    <mergeCell ref="U52:W52"/>
    <mergeCell ref="AA52:AD52"/>
    <mergeCell ref="AA44:AD44"/>
    <mergeCell ref="AA45:AD45"/>
    <mergeCell ref="AA46:AD46"/>
    <mergeCell ref="AA47:AD47"/>
    <mergeCell ref="AA48:AD48"/>
    <mergeCell ref="AA49:AD49"/>
    <mergeCell ref="Z59:AG60"/>
    <mergeCell ref="Z62:AE62"/>
    <mergeCell ref="AF62:AG62"/>
    <mergeCell ref="A63:S63"/>
    <mergeCell ref="A64:S64"/>
    <mergeCell ref="C67:N68"/>
    <mergeCell ref="O67:O68"/>
    <mergeCell ref="AL52:AO52"/>
    <mergeCell ref="G53:H53"/>
    <mergeCell ref="R53:S53"/>
    <mergeCell ref="AA53:AB53"/>
    <mergeCell ref="Z54:AG54"/>
    <mergeCell ref="Z57:AE57"/>
    <mergeCell ref="AF57:AG57"/>
  </mergeCells>
  <conditionalFormatting sqref="B18:B24 B30:B36 B6:B12 B42:B48">
    <cfRule type="cellIs" dxfId="347" priority="44" stopIfTrue="1" operator="equal">
      <formula>0</formula>
    </cfRule>
  </conditionalFormatting>
  <conditionalFormatting sqref="C13:F13 C25:F25 C37:F37 C49:F49 M25:R25 M37:R37 M49:R49 J13 M13:R13">
    <cfRule type="cellIs" dxfId="346" priority="43" stopIfTrue="1" operator="equal">
      <formula>0</formula>
    </cfRule>
  </conditionalFormatting>
  <conditionalFormatting sqref="J25">
    <cfRule type="cellIs" dxfId="345" priority="42" stopIfTrue="1" operator="equal">
      <formula>0</formula>
    </cfRule>
  </conditionalFormatting>
  <conditionalFormatting sqref="J37">
    <cfRule type="cellIs" dxfId="344" priority="41" stopIfTrue="1" operator="equal">
      <formula>0</formula>
    </cfRule>
  </conditionalFormatting>
  <conditionalFormatting sqref="J49">
    <cfRule type="cellIs" dxfId="343" priority="40" stopIfTrue="1" operator="equal">
      <formula>0</formula>
    </cfRule>
  </conditionalFormatting>
  <conditionalFormatting sqref="K25 K37 K49 K13">
    <cfRule type="cellIs" dxfId="342" priority="39" stopIfTrue="1" operator="equal">
      <formula>0</formula>
    </cfRule>
  </conditionalFormatting>
  <conditionalFormatting sqref="I13">
    <cfRule type="cellIs" dxfId="341" priority="38" stopIfTrue="1" operator="equal">
      <formula>0</formula>
    </cfRule>
  </conditionalFormatting>
  <conditionalFormatting sqref="I25">
    <cfRule type="cellIs" dxfId="340" priority="37" stopIfTrue="1" operator="equal">
      <formula>0</formula>
    </cfRule>
  </conditionalFormatting>
  <conditionalFormatting sqref="I49">
    <cfRule type="cellIs" dxfId="339" priority="36" stopIfTrue="1" operator="equal">
      <formula>0</formula>
    </cfRule>
  </conditionalFormatting>
  <conditionalFormatting sqref="U13:W13">
    <cfRule type="cellIs" dxfId="338" priority="35" stopIfTrue="1" operator="equal">
      <formula>0</formula>
    </cfRule>
  </conditionalFormatting>
  <conditionalFormatting sqref="U25:W25">
    <cfRule type="cellIs" dxfId="337" priority="34" stopIfTrue="1" operator="equal">
      <formula>0</formula>
    </cfRule>
  </conditionalFormatting>
  <conditionalFormatting sqref="U37:W37">
    <cfRule type="cellIs" dxfId="336" priority="33" stopIfTrue="1" operator="equal">
      <formula>0</formula>
    </cfRule>
  </conditionalFormatting>
  <conditionalFormatting sqref="U49:W49">
    <cfRule type="cellIs" dxfId="335" priority="32" stopIfTrue="1" operator="equal">
      <formula>0</formula>
    </cfRule>
  </conditionalFormatting>
  <conditionalFormatting sqref="I37">
    <cfRule type="cellIs" dxfId="334" priority="31" stopIfTrue="1" operator="equal">
      <formula>0</formula>
    </cfRule>
  </conditionalFormatting>
  <conditionalFormatting sqref="G25:H25">
    <cfRule type="cellIs" dxfId="333" priority="30" stopIfTrue="1" operator="equal">
      <formula>0</formula>
    </cfRule>
  </conditionalFormatting>
  <conditionalFormatting sqref="G13:H13">
    <cfRule type="cellIs" dxfId="332" priority="29" stopIfTrue="1" operator="equal">
      <formula>0</formula>
    </cfRule>
  </conditionalFormatting>
  <conditionalFormatting sqref="G37:H37">
    <cfRule type="cellIs" dxfId="331" priority="28" stopIfTrue="1" operator="equal">
      <formula>0</formula>
    </cfRule>
  </conditionalFormatting>
  <conditionalFormatting sqref="G49:H49">
    <cfRule type="cellIs" dxfId="330" priority="27" stopIfTrue="1" operator="equal">
      <formula>0</formula>
    </cfRule>
  </conditionalFormatting>
  <conditionalFormatting sqref="L13">
    <cfRule type="cellIs" dxfId="329" priority="26" stopIfTrue="1" operator="equal">
      <formula>0</formula>
    </cfRule>
  </conditionalFormatting>
  <conditionalFormatting sqref="L25">
    <cfRule type="cellIs" dxfId="328" priority="25" stopIfTrue="1" operator="equal">
      <formula>0</formula>
    </cfRule>
  </conditionalFormatting>
  <conditionalFormatting sqref="L37">
    <cfRule type="cellIs" dxfId="327" priority="24" stopIfTrue="1" operator="equal">
      <formula>0</formula>
    </cfRule>
  </conditionalFormatting>
  <conditionalFormatting sqref="L49">
    <cfRule type="cellIs" dxfId="326" priority="23" stopIfTrue="1" operator="equal">
      <formula>0</formula>
    </cfRule>
  </conditionalFormatting>
  <conditionalFormatting sqref="B54:B60">
    <cfRule type="cellIs" dxfId="325" priority="22" stopIfTrue="1" operator="equal">
      <formula>0</formula>
    </cfRule>
  </conditionalFormatting>
  <conditionalFormatting sqref="C61:F61 M61:R61">
    <cfRule type="cellIs" dxfId="324" priority="21" stopIfTrue="1" operator="equal">
      <formula>0</formula>
    </cfRule>
  </conditionalFormatting>
  <conditionalFormatting sqref="J61">
    <cfRule type="cellIs" dxfId="323" priority="20" stopIfTrue="1" operator="equal">
      <formula>0</formula>
    </cfRule>
  </conditionalFormatting>
  <conditionalFormatting sqref="K61">
    <cfRule type="cellIs" dxfId="322" priority="19" stopIfTrue="1" operator="equal">
      <formula>0</formula>
    </cfRule>
  </conditionalFormatting>
  <conditionalFormatting sqref="I61">
    <cfRule type="cellIs" dxfId="321" priority="18" stopIfTrue="1" operator="equal">
      <formula>0</formula>
    </cfRule>
  </conditionalFormatting>
  <conditionalFormatting sqref="U61:W61">
    <cfRule type="cellIs" dxfId="320" priority="17" stopIfTrue="1" operator="equal">
      <formula>0</formula>
    </cfRule>
  </conditionalFormatting>
  <conditionalFormatting sqref="G61:H61">
    <cfRule type="cellIs" dxfId="319" priority="16" stopIfTrue="1" operator="equal">
      <formula>0</formula>
    </cfRule>
  </conditionalFormatting>
  <conditionalFormatting sqref="L61">
    <cfRule type="cellIs" dxfId="318" priority="15" stopIfTrue="1" operator="equal">
      <formula>0</formula>
    </cfRule>
  </conditionalFormatting>
  <conditionalFormatting sqref="AC15">
    <cfRule type="cellIs" dxfId="317" priority="14" stopIfTrue="1" operator="lessThan">
      <formula>0</formula>
    </cfRule>
  </conditionalFormatting>
  <conditionalFormatting sqref="AF22:AG26 AF29:AG29 AG27 AG30 AF31:AG40 AF43:AG46 AF48:AG49">
    <cfRule type="cellIs" dxfId="316" priority="13" stopIfTrue="1" operator="equal">
      <formula>0</formula>
    </cfRule>
  </conditionalFormatting>
  <conditionalFormatting sqref="AF30">
    <cfRule type="cellIs" dxfId="315" priority="10" stopIfTrue="1" operator="equal">
      <formula>0</formula>
    </cfRule>
  </conditionalFormatting>
  <conditionalFormatting sqref="AF51:AG51 AF40:AG40">
    <cfRule type="cellIs" dxfId="314" priority="9" stopIfTrue="1" operator="equal">
      <formula>0</formula>
    </cfRule>
  </conditionalFormatting>
  <conditionalFormatting sqref="AF53:AG53">
    <cfRule type="cellIs" dxfId="313" priority="7" stopIfTrue="1" operator="equal">
      <formula>0</formula>
    </cfRule>
  </conditionalFormatting>
  <conditionalFormatting sqref="AF27">
    <cfRule type="cellIs" dxfId="312" priority="12" stopIfTrue="1" operator="equal">
      <formula>0</formula>
    </cfRule>
  </conditionalFormatting>
  <conditionalFormatting sqref="AF52:AG52">
    <cfRule type="cellIs" dxfId="311" priority="6" stopIfTrue="1" operator="equal">
      <formula>0</formula>
    </cfRule>
  </conditionalFormatting>
  <conditionalFormatting sqref="AF44:AG44">
    <cfRule type="cellIs" dxfId="310" priority="11" stopIfTrue="1" operator="equal">
      <formula>0</formula>
    </cfRule>
  </conditionalFormatting>
  <conditionalFormatting sqref="AF43:AG43">
    <cfRule type="cellIs" dxfId="309" priority="8" stopIfTrue="1" operator="equal">
      <formula>0</formula>
    </cfRule>
  </conditionalFormatting>
  <conditionalFormatting sqref="AF47:AG47">
    <cfRule type="cellIs" dxfId="308" priority="5" stopIfTrue="1" operator="equal">
      <formula>0</formula>
    </cfRule>
  </conditionalFormatting>
  <conditionalFormatting sqref="AF41:AG41">
    <cfRule type="cellIs" dxfId="307" priority="4" stopIfTrue="1" operator="equal">
      <formula>0</formula>
    </cfRule>
  </conditionalFormatting>
  <conditionalFormatting sqref="AF41:AG41">
    <cfRule type="cellIs" dxfId="306" priority="3" stopIfTrue="1" operator="equal">
      <formula>0</formula>
    </cfRule>
  </conditionalFormatting>
  <conditionalFormatting sqref="AF42:AG42">
    <cfRule type="cellIs" dxfId="305" priority="2" stopIfTrue="1" operator="equal">
      <formula>0</formula>
    </cfRule>
  </conditionalFormatting>
  <conditionalFormatting sqref="AF42:AG42">
    <cfRule type="cellIs" dxfId="304" priority="1" stopIfTrue="1" operator="equal">
      <formula>0</formula>
    </cfRule>
  </conditionalFormatting>
  <dataValidations count="5">
    <dataValidation allowBlank="1" showInputMessage="1" sqref="AC8" xr:uid="{607A7BBE-A8AC-41A2-B442-435FD140AD97}"/>
    <dataValidation type="decimal" allowBlank="1" showInputMessage="1" showErrorMessage="1" sqref="AH11 AC11 AF28 AC16 AF50" xr:uid="{2DE914E8-DDD7-41D8-ABCD-7AD6E02C48BC}">
      <formula1>0</formula1>
      <formula2>300</formula2>
    </dataValidation>
    <dataValidation type="decimal" allowBlank="1" showInputMessage="1" showErrorMessage="1" sqref="AE6" xr:uid="{2C7DAC25-1ED2-4B60-B20B-3B189350379D}">
      <formula1>0</formula1>
      <formula2>2</formula2>
    </dataValidation>
    <dataValidation type="decimal" allowBlank="1" showInputMessage="1" showErrorMessage="1" errorTitle="Invalid Data Type" error="Please enter a number between 0 and 24." sqref="C18:C24 C42:C48 C30:C36 C6:C12 C54:C60" xr:uid="{232F6911-8AFC-4698-81A2-2F6BEAF2C7EB}">
      <formula1>0</formula1>
      <formula2>24</formula2>
    </dataValidation>
    <dataValidation type="date" allowBlank="1" showInputMessage="1" sqref="AF8" xr:uid="{E106E05F-22AE-469E-933B-3F08111B9688}">
      <formula1>1</formula1>
      <formula2>73050</formula2>
    </dataValidation>
  </dataValidations>
  <hyperlinks>
    <hyperlink ref="F65" r:id="rId1" display="http://web.uncg.edu/hrs/PolicyManuals/StaffManual/Section5/" xr:uid="{37AD6ADE-CCDB-4DDC-8857-326BFC71CF21}"/>
  </hyperlinks>
  <printOptions horizontalCentered="1" verticalCentered="1"/>
  <pageMargins left="0.25" right="0.25" top="0.25" bottom="0.25" header="0.3" footer="0.3"/>
  <pageSetup scale="58" orientation="landscape" r:id="rId2"/>
  <headerFooter alignWithMargins="0">
    <oddHeader>&amp;C&amp;"Arial,Bold"&amp;11The University of North Carolina at Greensboro 
Monthly Time &amp; Leave Record 
For SHRA Non-Exempt Employees</oddHeader>
    <oddFooter xml:space="preserve">&amp;L&amp;"Arial,Italic"v. 1.1
r. 5/4/2021
</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AB2C22D-061A-4096-A3C4-03534048B7DF}">
          <x14:formula1>
            <xm:f>Validation!$B$18:$B$27</xm:f>
          </x14:formula1>
          <xm:sqref>S6:S12 S54:S60 S42:S48 S30:S36 S18:S24</xm:sqref>
        </x14:dataValidation>
        <x14:dataValidation type="list" allowBlank="1" showInputMessage="1" showErrorMessage="1" xr:uid="{1CBBC6AA-B089-42ED-8AAB-B786DFC39CC9}">
          <x14:formula1>
            <xm:f>Validation!$F$18:$F$21</xm:f>
          </x14:formula1>
          <xm:sqref>H6:H12 H18:H24 H30:H36 H42:H48 H54:H60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Sean Farrell</cp:lastModifiedBy>
  <cp:lastPrinted>2020-06-01T17:36:25Z</cp:lastPrinted>
  <dcterms:created xsi:type="dcterms:W3CDTF">2008-03-11T17:28:54Z</dcterms:created>
  <dcterms:modified xsi:type="dcterms:W3CDTF">2021-05-04T20:20:59Z</dcterms:modified>
</cp:coreProperties>
</file>