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cg.sharepoint.com/sites/dept-58401/Migrated from Box/58401 - HRS Department Shared All/58401 - HRIS/Timesheets/"/>
    </mc:Choice>
  </mc:AlternateContent>
  <xr:revisionPtr revIDLastSave="61" documentId="13_ncr:1_{D7859C13-565C-4047-A987-324415984F6F}" xr6:coauthVersionLast="47" xr6:coauthVersionMax="47" xr10:uidLastSave="{6F496824-4989-4706-ACFE-CC0E2F233C5E}"/>
  <bookViews>
    <workbookView xWindow="-28920" yWindow="-120" windowWidth="29040" windowHeight="15720" firstSheet="1" activeTab="1" xr2:uid="{00000000-000D-0000-FFFF-FFFF00000000}"/>
  </bookViews>
  <sheets>
    <sheet name="Dates" sheetId="3" state="hidden" r:id="rId1"/>
    <sheet name="Student Timesheet" sheetId="4" r:id="rId2"/>
  </sheets>
  <definedNames>
    <definedName name="MonthList">Dates!$C$2:$C$13</definedName>
    <definedName name="_xlnm.Print_Area" localSheetId="1">'Student Timesheet'!$A$1:$AC$51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8" i="4" l="1"/>
  <c r="AC19" i="4"/>
  <c r="AC20" i="4"/>
  <c r="AC21" i="4"/>
  <c r="AC22" i="4"/>
  <c r="AC23" i="4"/>
  <c r="AC17" i="4"/>
  <c r="AA24" i="4"/>
  <c r="AF23" i="4" s="1"/>
  <c r="AH23" i="4" l="1"/>
  <c r="AG23" i="4" l="1"/>
  <c r="C24" i="4" l="1"/>
  <c r="AF17" i="4" s="1"/>
  <c r="G24" i="4"/>
  <c r="AF18" i="4" s="1"/>
  <c r="K24" i="4"/>
  <c r="AF19" i="4" s="1"/>
  <c r="O24" i="4"/>
  <c r="AF20" i="4" s="1"/>
  <c r="S24" i="4"/>
  <c r="AF21" i="4" s="1"/>
  <c r="W24" i="4"/>
  <c r="AF22" i="4" l="1"/>
  <c r="AG22" i="4" s="1"/>
  <c r="AF24" i="4" l="1"/>
  <c r="AH22" i="4"/>
  <c r="AC24" i="4" l="1"/>
  <c r="X12" i="4"/>
  <c r="V12" i="4"/>
  <c r="B17" i="4" s="1"/>
  <c r="AH21" i="4" l="1"/>
  <c r="AG21" i="4" s="1"/>
  <c r="AH18" i="4"/>
  <c r="AG18" i="4" s="1"/>
  <c r="AH19" i="4"/>
  <c r="AG19" i="4" s="1"/>
  <c r="AH20" i="4"/>
  <c r="AG20" i="4" s="1"/>
  <c r="AH17" i="4"/>
  <c r="B18" i="4"/>
  <c r="B19" i="4" s="1"/>
  <c r="B20" i="4" s="1"/>
  <c r="B21" i="4" s="1"/>
  <c r="B22" i="4" s="1"/>
  <c r="B23" i="4" s="1"/>
  <c r="F17" i="4" s="1"/>
  <c r="F18" i="4" s="1"/>
  <c r="F19" i="4" s="1"/>
  <c r="F20" i="4" s="1"/>
  <c r="F21" i="4" s="1"/>
  <c r="F22" i="4" s="1"/>
  <c r="F23" i="4" s="1"/>
  <c r="J17" i="4" s="1"/>
  <c r="J18" i="4" s="1"/>
  <c r="J19" i="4" s="1"/>
  <c r="J20" i="4" s="1"/>
  <c r="J21" i="4" s="1"/>
  <c r="J22" i="4" s="1"/>
  <c r="J23" i="4" s="1"/>
  <c r="N17" i="4" s="1"/>
  <c r="N18" i="4" s="1"/>
  <c r="N19" i="4" s="1"/>
  <c r="N20" i="4" s="1"/>
  <c r="N21" i="4" s="1"/>
  <c r="N22" i="4" s="1"/>
  <c r="N23" i="4" s="1"/>
  <c r="R17" i="4" s="1"/>
  <c r="R18" i="4" s="1"/>
  <c r="R19" i="4" s="1"/>
  <c r="R20" i="4" s="1"/>
  <c r="R21" i="4" s="1"/>
  <c r="R22" i="4" s="1"/>
  <c r="R23" i="4" s="1"/>
  <c r="V17" i="4" s="1"/>
  <c r="V18" i="4" s="1"/>
  <c r="V19" i="4" s="1"/>
  <c r="V20" i="4" s="1"/>
  <c r="V21" i="4" s="1"/>
  <c r="V22" i="4" s="1"/>
  <c r="V23" i="4" s="1"/>
  <c r="Z17" i="4" s="1"/>
  <c r="Z18" i="4" s="1"/>
  <c r="Z19" i="4" s="1"/>
  <c r="Z20" i="4" s="1"/>
  <c r="Z21" i="4" s="1"/>
  <c r="Z22" i="4" s="1"/>
  <c r="Z23" i="4" s="1"/>
  <c r="AH24" i="4" l="1"/>
  <c r="L32" i="4" s="1"/>
  <c r="T30" i="4" s="1"/>
  <c r="AG17" i="4"/>
  <c r="AG24" i="4" s="1"/>
  <c r="L30" i="4" l="1"/>
  <c r="T32" i="4"/>
</calcChain>
</file>

<file path=xl/sharedStrings.xml><?xml version="1.0" encoding="utf-8"?>
<sst xmlns="http://schemas.openxmlformats.org/spreadsheetml/2006/main" count="194" uniqueCount="89">
  <si>
    <t>Work</t>
  </si>
  <si>
    <t>Week</t>
  </si>
  <si>
    <t>Sun</t>
  </si>
  <si>
    <t>Mon</t>
  </si>
  <si>
    <t>Tues</t>
  </si>
  <si>
    <t>Wed</t>
  </si>
  <si>
    <t>Thu</t>
  </si>
  <si>
    <t>Fri</t>
  </si>
  <si>
    <t>Sat</t>
  </si>
  <si>
    <t>Date</t>
  </si>
  <si>
    <t>Hours</t>
  </si>
  <si>
    <t>Total Hrs</t>
  </si>
  <si>
    <t>Record hours to the nearest quarter hour.</t>
  </si>
  <si>
    <t>Department Name</t>
  </si>
  <si>
    <t>Time Sheet Org</t>
  </si>
  <si>
    <t>Begin</t>
  </si>
  <si>
    <t>End</t>
  </si>
  <si>
    <t>Pay Period</t>
  </si>
  <si>
    <t>Employee Name</t>
  </si>
  <si>
    <t>Banner ID#</t>
  </si>
  <si>
    <t>Pay Rate</t>
  </si>
  <si>
    <t>Please use a separate time sheet for each job (position/suffix).</t>
  </si>
  <si>
    <t>The University of North Carolina at Greensboro</t>
  </si>
  <si>
    <t>Payroll/Human Resources System</t>
  </si>
  <si>
    <t>DEPARTMENT USE ONLY</t>
  </si>
  <si>
    <t>Employee Signature</t>
  </si>
  <si>
    <t>Department</t>
  </si>
  <si>
    <t>Department Head or Supervisor</t>
  </si>
  <si>
    <t>GRAND</t>
  </si>
  <si>
    <t>TOTAL</t>
  </si>
  <si>
    <r>
      <t xml:space="preserve">EMPLOYER CERTIFICATION:  </t>
    </r>
    <r>
      <rPr>
        <sz val="10"/>
        <rFont val="Arial"/>
        <family val="2"/>
      </rPr>
      <t>I hereby certify that this Time Record is a true statement of the information contained herein.</t>
    </r>
  </si>
  <si>
    <t xml:space="preserve">    Position #</t>
  </si>
  <si>
    <t>Hours per week</t>
  </si>
  <si>
    <t>Month</t>
  </si>
  <si>
    <t>Begin Date</t>
  </si>
  <si>
    <t>End Date</t>
  </si>
  <si>
    <t>Payroll Year</t>
  </si>
  <si>
    <t>Payroll Number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</si>
  <si>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</si>
  <si>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</si>
  <si>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</si>
  <si>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</si>
  <si>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</si>
  <si>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</si>
  <si>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</si>
  <si>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</si>
  <si>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</si>
  <si>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</si>
  <si>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</si>
  <si>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</si>
  <si>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Pay</t>
  </si>
  <si>
    <t>Do not enter in non-yellow block.</t>
  </si>
  <si>
    <r>
      <t>NOTICE</t>
    </r>
    <r>
      <rPr>
        <sz val="10"/>
        <rFont val="Arial"/>
        <family val="2"/>
      </rPr>
      <t>: A false statement or misrepresentation of hours on the Time Record is a serious violation of law, which may be considered a criminal offense and will be considered a violation of University regulations.</t>
    </r>
  </si>
  <si>
    <t>If you are employed by another department, please indicate department below and the number of hours per week.</t>
  </si>
  <si>
    <t>STUDENT EMPLOYEE TIME RECORD</t>
  </si>
  <si>
    <t>not performed during my scheduled class hours. I am enrolled for and attend classes for _____ hours</t>
  </si>
  <si>
    <t>Select a Month</t>
  </si>
  <si>
    <t>024</t>
  </si>
  <si>
    <t>098</t>
  </si>
  <si>
    <t>512</t>
  </si>
  <si>
    <t>514</t>
  </si>
  <si>
    <t>Student Overtime Pay</t>
  </si>
  <si>
    <t>Federal Work Study Pay
Graduate</t>
  </si>
  <si>
    <t>Earn</t>
  </si>
  <si>
    <t>Code</t>
  </si>
  <si>
    <t>Reptd</t>
  </si>
  <si>
    <t>Reported</t>
  </si>
  <si>
    <t>Reported Time</t>
  </si>
  <si>
    <t>Federal Work Study Pay/Undergraduate</t>
  </si>
  <si>
    <t>Student Regular Pay</t>
  </si>
  <si>
    <t>I am a Graduate Student</t>
  </si>
  <si>
    <t>UNDERGRADUATE STUDENTS</t>
  </si>
  <si>
    <t>WORKSTUDY STUDENTS</t>
  </si>
  <si>
    <r>
      <t xml:space="preserve">EMPLOYEE CERTIFICATION: </t>
    </r>
    <r>
      <rPr>
        <sz val="10"/>
        <rFont val="Arial"/>
        <family val="2"/>
      </rPr>
      <t xml:space="preserve">All "Hours Worked" are recorded accurately and the work was </t>
    </r>
  </si>
  <si>
    <t>either one department or a combination of multiple departments. I have completed an I-9 Form.</t>
  </si>
  <si>
    <t>per week at UNCG during the pay period. I have not worked more than 40 hours in any week in</t>
  </si>
  <si>
    <t>For Banner Time Entry Purposes</t>
  </si>
  <si>
    <t>Week 1</t>
  </si>
  <si>
    <t>Week 2</t>
  </si>
  <si>
    <t>Week 3</t>
  </si>
  <si>
    <t>Week 4</t>
  </si>
  <si>
    <t>Week 5</t>
  </si>
  <si>
    <t>Regular Earnings</t>
  </si>
  <si>
    <t>Over Time</t>
  </si>
  <si>
    <t>Week 6</t>
  </si>
  <si>
    <t>Total</t>
  </si>
  <si>
    <t>Total Earnings</t>
  </si>
  <si>
    <t>Week 7</t>
  </si>
  <si>
    <t>Suffix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</si>
</sst>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m/d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2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 tint="-0.34998626667073579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3" borderId="1" xfId="0" applyNumberFormat="1" applyFont="1" applyFill="1" applyBorder="1" applyProtection="1">
      <protection locked="0"/>
    </xf>
    <xf numFmtId="0" fontId="1" fillId="5" borderId="0" xfId="0" applyFont="1" applyFill="1"/>
    <xf numFmtId="0" fontId="1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center"/>
    </xf>
    <xf numFmtId="0" fontId="4" fillId="5" borderId="0" xfId="0" applyFont="1" applyFill="1"/>
    <xf numFmtId="0" fontId="1" fillId="5" borderId="0" xfId="0" quotePrefix="1" applyFont="1" applyFill="1"/>
    <xf numFmtId="0" fontId="1" fillId="0" borderId="2" xfId="0" quotePrefix="1" applyFont="1" applyBorder="1"/>
    <xf numFmtId="0" fontId="0" fillId="0" borderId="9" xfId="0" applyBorder="1"/>
    <xf numFmtId="0" fontId="1" fillId="5" borderId="1" xfId="0" quotePrefix="1" applyFont="1" applyFill="1" applyBorder="1" applyAlignment="1">
      <alignment vertical="center"/>
    </xf>
    <xf numFmtId="0" fontId="2" fillId="5" borderId="7" xfId="0" applyFont="1" applyFill="1" applyBorder="1"/>
    <xf numFmtId="0" fontId="2" fillId="5" borderId="8" xfId="0" applyFont="1" applyFill="1" applyBorder="1"/>
    <xf numFmtId="0" fontId="4" fillId="5" borderId="2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5" fillId="5" borderId="6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0" xfId="0" applyFont="1" applyAlignment="1">
      <alignment horizontal="center"/>
    </xf>
    <xf numFmtId="164" fontId="1" fillId="3" borderId="1" xfId="0" applyNumberFormat="1" applyFont="1" applyFill="1" applyBorder="1" applyProtection="1">
      <protection locked="0"/>
    </xf>
    <xf numFmtId="2" fontId="1" fillId="0" borderId="0" xfId="0" applyNumberFormat="1" applyFont="1"/>
    <xf numFmtId="0" fontId="1" fillId="5" borderId="8" xfId="0" applyFont="1" applyFill="1" applyBorder="1"/>
    <xf numFmtId="0" fontId="1" fillId="5" borderId="10" xfId="0" applyFont="1" applyFill="1" applyBorder="1"/>
    <xf numFmtId="0" fontId="1" fillId="5" borderId="9" xfId="0" applyFont="1" applyFill="1" applyBorder="1"/>
    <xf numFmtId="0" fontId="1" fillId="5" borderId="6" xfId="0" applyFont="1" applyFill="1" applyBorder="1"/>
    <xf numFmtId="0" fontId="1" fillId="5" borderId="11" xfId="0" applyFont="1" applyFill="1" applyBorder="1"/>
    <xf numFmtId="0" fontId="1" fillId="0" borderId="8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17" xfId="0" applyFont="1" applyBorder="1"/>
    <xf numFmtId="0" fontId="1" fillId="0" borderId="16" xfId="0" applyFont="1" applyBorder="1"/>
    <xf numFmtId="0" fontId="2" fillId="0" borderId="3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2" xfId="0" applyNumberFormat="1" applyFont="1" applyBorder="1"/>
    <xf numFmtId="0" fontId="1" fillId="0" borderId="13" xfId="0" applyFont="1" applyBorder="1" applyAlignment="1">
      <alignment horizontal="center"/>
    </xf>
    <xf numFmtId="2" fontId="1" fillId="2" borderId="1" xfId="0" applyNumberFormat="1" applyFont="1" applyFill="1" applyBorder="1"/>
    <xf numFmtId="2" fontId="1" fillId="0" borderId="2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5" borderId="1" xfId="0" quotePrefix="1" applyNumberFormat="1" applyFont="1" applyFill="1" applyBorder="1" applyAlignment="1">
      <alignment vertical="center"/>
    </xf>
    <xf numFmtId="0" fontId="1" fillId="5" borderId="6" xfId="0" quotePrefix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6" xfId="0" applyFont="1" applyFill="1" applyBorder="1"/>
    <xf numFmtId="0" fontId="1" fillId="5" borderId="12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2" fontId="1" fillId="3" borderId="1" xfId="0" applyNumberFormat="1" applyFont="1" applyFill="1" applyBorder="1" applyProtection="1">
      <protection locked="0"/>
    </xf>
    <xf numFmtId="0" fontId="1" fillId="5" borderId="8" xfId="0" applyFont="1" applyFill="1" applyBorder="1" applyAlignment="1">
      <alignment vertical="center"/>
    </xf>
    <xf numFmtId="0" fontId="2" fillId="5" borderId="0" xfId="0" applyFont="1" applyFill="1"/>
    <xf numFmtId="0" fontId="2" fillId="5" borderId="2" xfId="0" applyFont="1" applyFill="1" applyBorder="1"/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2" fillId="6" borderId="7" xfId="0" applyFont="1" applyFill="1" applyBorder="1"/>
    <xf numFmtId="0" fontId="2" fillId="6" borderId="2" xfId="0" applyFont="1" applyFill="1" applyBorder="1"/>
    <xf numFmtId="49" fontId="1" fillId="0" borderId="0" xfId="0" applyNumberFormat="1" applyFont="1"/>
    <xf numFmtId="14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quotePrefix="1" applyFont="1" applyFill="1" applyBorder="1" applyAlignment="1" applyProtection="1">
      <alignment horizontal="center"/>
      <protection locked="0"/>
    </xf>
    <xf numFmtId="0" fontId="1" fillId="3" borderId="14" xfId="0" quotePrefix="1" applyFont="1" applyFill="1" applyBorder="1" applyAlignment="1" applyProtection="1">
      <alignment horizontal="center"/>
      <protection locked="0"/>
    </xf>
    <xf numFmtId="0" fontId="1" fillId="3" borderId="13" xfId="0" quotePrefix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49" fontId="1" fillId="3" borderId="13" xfId="0" applyNumberFormat="1" applyFont="1" applyFill="1" applyBorder="1" applyAlignment="1" applyProtection="1">
      <alignment horizontal="center"/>
      <protection locked="0"/>
    </xf>
    <xf numFmtId="165" fontId="1" fillId="3" borderId="12" xfId="0" applyNumberFormat="1" applyFont="1" applyFill="1" applyBorder="1" applyAlignment="1" applyProtection="1">
      <alignment horizontal="center"/>
      <protection locked="0"/>
    </xf>
    <xf numFmtId="165" fontId="1" fillId="3" borderId="13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0" fillId="3" borderId="0" xfId="0" quotePrefix="1" applyFont="1" applyFill="1" applyAlignment="1">
      <alignment horizontal="center" wrapText="1"/>
    </xf>
    <xf numFmtId="0" fontId="2" fillId="5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8" xfId="0" applyFont="1" applyBorder="1"/>
    <xf numFmtId="0" fontId="2" fillId="0" borderId="10" xfId="0" applyFont="1" applyBorder="1" applyAlignment="1">
      <alignment horizontal="left"/>
    </xf>
    <xf numFmtId="0" fontId="1" fillId="5" borderId="12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2" fontId="1" fillId="2" borderId="3" xfId="0" applyNumberFormat="1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34"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strike val="0"/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  <color theme="0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44</xdr:row>
          <xdr:rowOff>57150</xdr:rowOff>
        </xdr:from>
        <xdr:to>
          <xdr:col>9</xdr:col>
          <xdr:colOff>133350</xdr:colOff>
          <xdr:row>46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3"/>
  <sheetViews>
    <sheetView workbookViewId="0">
      <selection activeCell="F17" sqref="F17"/>
    </sheetView>
  </sheetViews>
  <sheetFormatPr defaultRowHeight="12.75" x14ac:dyDescent="0.2"/>
  <cols>
    <col min="1" max="1" width="11.140625" bestFit="1" customWidth="1"/>
    <col min="2" max="2" width="13.85546875" bestFit="1" customWidth="1"/>
    <col min="3" max="3" width="13.7109375" bestFit="1" customWidth="1"/>
    <col min="4" max="5" width="10.140625" bestFit="1" customWidth="1"/>
    <col min="8" max="8" width="6.5703125" bestFit="1" customWidth="1"/>
    <col min="9" max="9" width="33.42578125" bestFit="1" customWidth="1"/>
  </cols>
  <sheetData>
    <row r="1" spans="1:9" x14ac:dyDescent="0.2">
      <c r="A1" t="s">
        <v>36</v>
      </c>
      <c r="B1" t="s">
        <v>37</v>
      </c>
      <c r="C1" t="s">
        <v>56</v>
      </c>
      <c r="D1" t="s">
        <v>34</v>
      </c>
      <c r="E1" t="s">
        <v>35</v>
      </c>
      <c r="H1" s="69" t="s">
        <v>67</v>
      </c>
      <c r="I1" s="70"/>
    </row>
    <row r="2" spans="1:9" x14ac:dyDescent="0.2">
      <c r="A2">
        <v>2025</v>
      </c>
      <c r="B2">
        <v>1</v>
      </c>
      <c r="C2" s="67" t="s">
        <v>38</v>
      </c>
      <c r="D2" s="68">
        <v>45627</v>
      </c>
      <c r="E2" s="68">
        <v>45667</v>
      </c>
      <c r="H2" s="13"/>
      <c r="I2" s="14"/>
    </row>
    <row r="3" spans="1:9" x14ac:dyDescent="0.2">
      <c r="A3">
        <v>2025</v>
      </c>
      <c r="B3">
        <v>2</v>
      </c>
      <c r="C3" t="s">
        <v>39</v>
      </c>
      <c r="D3" s="68">
        <v>45668</v>
      </c>
      <c r="E3" s="68">
        <v>45698</v>
      </c>
      <c r="H3" s="13" t="s">
        <v>57</v>
      </c>
      <c r="I3" s="14" t="s">
        <v>69</v>
      </c>
    </row>
    <row r="4" spans="1:9" x14ac:dyDescent="0.2">
      <c r="A4">
        <v>2025</v>
      </c>
      <c r="B4">
        <v>3</v>
      </c>
      <c r="C4" t="s">
        <v>40</v>
      </c>
      <c r="D4" s="68">
        <v>45699</v>
      </c>
      <c r="E4" s="68">
        <v>45726</v>
      </c>
      <c r="H4" s="13" t="s">
        <v>59</v>
      </c>
      <c r="I4" s="14" t="s">
        <v>68</v>
      </c>
    </row>
    <row r="5" spans="1:9" x14ac:dyDescent="0.2">
      <c r="A5">
        <v>2025</v>
      </c>
      <c r="B5">
        <v>4</v>
      </c>
      <c r="C5" t="s">
        <v>41</v>
      </c>
      <c r="D5" s="68">
        <v>45727</v>
      </c>
      <c r="E5" s="68">
        <v>45757</v>
      </c>
      <c r="H5" s="13" t="s">
        <v>60</v>
      </c>
      <c r="I5" s="14" t="s">
        <v>62</v>
      </c>
    </row>
    <row r="6" spans="1:9" x14ac:dyDescent="0.2">
      <c r="A6">
        <v>2025</v>
      </c>
      <c r="B6">
        <v>5</v>
      </c>
      <c r="C6" t="s">
        <v>42</v>
      </c>
      <c r="D6" s="68">
        <v>45758</v>
      </c>
      <c r="E6" s="68">
        <v>45787</v>
      </c>
    </row>
    <row r="7" spans="1:9" x14ac:dyDescent="0.2">
      <c r="A7">
        <v>2025</v>
      </c>
      <c r="B7">
        <v>6</v>
      </c>
      <c r="C7" t="s">
        <v>43</v>
      </c>
      <c r="D7" s="68">
        <v>45788</v>
      </c>
      <c r="E7" s="68">
        <v>45818</v>
      </c>
    </row>
    <row r="8" spans="1:9" x14ac:dyDescent="0.2">
      <c r="A8">
        <v>2025</v>
      </c>
      <c r="B8">
        <v>7</v>
      </c>
      <c r="C8" t="s">
        <v>44</v>
      </c>
      <c r="D8" s="68">
        <v>45819</v>
      </c>
      <c r="E8" s="68">
        <v>45848</v>
      </c>
    </row>
    <row r="9" spans="1:9" x14ac:dyDescent="0.2">
      <c r="A9">
        <v>2025</v>
      </c>
      <c r="B9">
        <v>8</v>
      </c>
      <c r="C9" t="s">
        <v>45</v>
      </c>
      <c r="D9" s="68">
        <v>45849</v>
      </c>
      <c r="E9" s="68">
        <v>45879</v>
      </c>
    </row>
    <row r="10" spans="1:9" x14ac:dyDescent="0.2">
      <c r="A10">
        <v>2025</v>
      </c>
      <c r="B10">
        <v>9</v>
      </c>
      <c r="C10" t="s">
        <v>46</v>
      </c>
      <c r="D10" s="68">
        <v>45880</v>
      </c>
      <c r="E10" s="68">
        <v>45910</v>
      </c>
    </row>
    <row r="11" spans="1:9" x14ac:dyDescent="0.2">
      <c r="A11">
        <v>2025</v>
      </c>
      <c r="B11">
        <v>10</v>
      </c>
      <c r="C11" t="s">
        <v>47</v>
      </c>
      <c r="D11" s="68">
        <v>45911</v>
      </c>
      <c r="E11" s="68">
        <v>45940</v>
      </c>
    </row>
    <row r="12" spans="1:9" x14ac:dyDescent="0.2">
      <c r="A12">
        <v>2025</v>
      </c>
      <c r="B12">
        <v>11</v>
      </c>
      <c r="C12" t="s">
        <v>48</v>
      </c>
      <c r="D12" s="68">
        <v>45941</v>
      </c>
      <c r="E12" s="68">
        <v>45962</v>
      </c>
    </row>
    <row r="13" spans="1:9" x14ac:dyDescent="0.2">
      <c r="A13">
        <v>2025</v>
      </c>
      <c r="B13">
        <v>12</v>
      </c>
      <c r="C13" t="s">
        <v>49</v>
      </c>
      <c r="D13" s="68">
        <v>45963</v>
      </c>
      <c r="E13" s="68">
        <v>45990</v>
      </c>
    </row>
  </sheetData>
  <mergeCells count="1"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51"/>
  <sheetViews>
    <sheetView tabSelected="1" zoomScale="90" zoomScaleNormal="90" workbookViewId="0">
      <selection activeCell="T12" sqref="T12"/>
    </sheetView>
  </sheetViews>
  <sheetFormatPr defaultColWidth="9.140625" defaultRowHeight="12.75" x14ac:dyDescent="0.2"/>
  <cols>
    <col min="1" max="1" width="5.85546875" style="22" customWidth="1"/>
    <col min="2" max="2" width="7.28515625" style="22" customWidth="1"/>
    <col min="3" max="3" width="6.42578125" style="22" bestFit="1" customWidth="1"/>
    <col min="4" max="4" width="5.7109375" style="22" bestFit="1" customWidth="1"/>
    <col min="5" max="5" width="10.7109375" style="22" customWidth="1"/>
    <col min="6" max="6" width="5.85546875" style="22" customWidth="1"/>
    <col min="7" max="7" width="6.42578125" style="22" bestFit="1" customWidth="1"/>
    <col min="8" max="8" width="5.7109375" style="22" bestFit="1" customWidth="1"/>
    <col min="9" max="9" width="5.85546875" style="22" customWidth="1"/>
    <col min="10" max="10" width="6.42578125" style="22" customWidth="1"/>
    <col min="11" max="11" width="7" style="22" customWidth="1"/>
    <col min="12" max="12" width="8.140625" style="22" customWidth="1"/>
    <col min="13" max="13" width="8.7109375" style="22" customWidth="1"/>
    <col min="14" max="14" width="6.5703125" style="22" customWidth="1"/>
    <col min="15" max="15" width="4.85546875" style="22" customWidth="1"/>
    <col min="16" max="16" width="5.140625" style="22" customWidth="1"/>
    <col min="17" max="17" width="9.42578125" style="22" bestFit="1" customWidth="1"/>
    <col min="18" max="18" width="7.5703125" style="22" customWidth="1"/>
    <col min="19" max="19" width="8" style="22" customWidth="1"/>
    <col min="20" max="20" width="7.85546875" style="22" customWidth="1"/>
    <col min="21" max="21" width="9.42578125" style="22" bestFit="1" customWidth="1"/>
    <col min="22" max="22" width="7.5703125" style="22" customWidth="1"/>
    <col min="23" max="23" width="9.5703125" style="22" customWidth="1"/>
    <col min="24" max="24" width="6.28515625" style="22" customWidth="1"/>
    <col min="25" max="25" width="9.140625" style="22"/>
    <col min="26" max="26" width="5" style="22" bestFit="1" customWidth="1"/>
    <col min="27" max="27" width="7.5703125" style="22" customWidth="1"/>
    <col min="28" max="28" width="5.42578125" style="22" bestFit="1" customWidth="1"/>
    <col min="29" max="29" width="7.28515625" style="22" bestFit="1" customWidth="1"/>
    <col min="30" max="30" width="10" style="22" customWidth="1"/>
    <col min="31" max="31" width="9.140625" style="22" hidden="1" customWidth="1"/>
    <col min="32" max="34" width="0" style="22" hidden="1" customWidth="1"/>
    <col min="35" max="16384" width="9.140625" style="22"/>
  </cols>
  <sheetData>
    <row r="1" spans="1:34" x14ac:dyDescent="0.2">
      <c r="A1" s="84" t="s">
        <v>21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34" x14ac:dyDescent="0.2">
      <c r="U2" s="6"/>
    </row>
    <row r="3" spans="1:34" x14ac:dyDescent="0.2">
      <c r="A3" s="85" t="s">
        <v>54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34" x14ac:dyDescent="0.2">
      <c r="A4" s="109" t="s">
        <v>22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</row>
    <row r="5" spans="1:34" x14ac:dyDescent="0.2">
      <c r="A5" s="109" t="s">
        <v>23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</row>
    <row r="7" spans="1:34" x14ac:dyDescent="0.2">
      <c r="A7" s="76" t="s">
        <v>18</v>
      </c>
      <c r="B7" s="76"/>
      <c r="C7" s="76"/>
      <c r="D7" s="76"/>
      <c r="F7" s="76" t="s">
        <v>19</v>
      </c>
      <c r="G7" s="76"/>
      <c r="H7" s="76"/>
      <c r="V7" s="76" t="s">
        <v>31</v>
      </c>
      <c r="W7" s="76"/>
      <c r="X7" s="22" t="s">
        <v>88</v>
      </c>
      <c r="Y7" s="23"/>
      <c r="AB7" s="76" t="s">
        <v>20</v>
      </c>
      <c r="AC7" s="76"/>
    </row>
    <row r="8" spans="1:34" ht="20.100000000000001" customHeight="1" x14ac:dyDescent="0.2">
      <c r="A8" s="79"/>
      <c r="B8" s="80"/>
      <c r="C8" s="80"/>
      <c r="D8" s="80"/>
      <c r="E8" s="24"/>
      <c r="F8" s="81"/>
      <c r="G8" s="82"/>
      <c r="H8" s="83"/>
      <c r="I8" s="24"/>
      <c r="V8" s="86"/>
      <c r="W8" s="87"/>
      <c r="X8" s="7"/>
      <c r="AB8" s="88"/>
      <c r="AC8" s="89"/>
    </row>
    <row r="10" spans="1:34" x14ac:dyDescent="0.2">
      <c r="T10" s="25" t="s">
        <v>50</v>
      </c>
      <c r="V10" s="76" t="s">
        <v>17</v>
      </c>
      <c r="W10" s="76"/>
      <c r="X10" s="76"/>
      <c r="Y10" s="76"/>
    </row>
    <row r="11" spans="1:34" x14ac:dyDescent="0.2">
      <c r="A11" s="76" t="s">
        <v>13</v>
      </c>
      <c r="B11" s="76"/>
      <c r="C11" s="76"/>
      <c r="D11" s="76"/>
      <c r="F11" s="76" t="s">
        <v>14</v>
      </c>
      <c r="G11" s="76"/>
      <c r="H11" s="76"/>
      <c r="T11" s="25" t="s">
        <v>33</v>
      </c>
      <c r="V11" s="75" t="s">
        <v>15</v>
      </c>
      <c r="W11" s="75"/>
      <c r="X11" s="75" t="s">
        <v>16</v>
      </c>
      <c r="Y11" s="75"/>
    </row>
    <row r="12" spans="1:34" ht="20.100000000000001" customHeight="1" x14ac:dyDescent="0.2">
      <c r="A12" s="79"/>
      <c r="B12" s="80"/>
      <c r="C12" s="80"/>
      <c r="D12" s="80"/>
      <c r="E12" s="24"/>
      <c r="F12" s="81"/>
      <c r="G12" s="82"/>
      <c r="H12" s="83"/>
      <c r="T12" s="26" t="s">
        <v>38</v>
      </c>
      <c r="V12" s="77">
        <f>VLOOKUP(T12,Dates!$C$2:$E$13,2,FALSE)</f>
        <v>45627</v>
      </c>
      <c r="W12" s="78"/>
      <c r="X12" s="77">
        <f>VLOOKUP(T12,Dates!$C$2:$E$13,3,FALSE)</f>
        <v>45667</v>
      </c>
      <c r="Y12" s="78"/>
      <c r="Z12" s="5" t="s">
        <v>51</v>
      </c>
      <c r="AA12" s="4"/>
    </row>
    <row r="14" spans="1:34" x14ac:dyDescent="0.2">
      <c r="A14" s="1" t="s">
        <v>12</v>
      </c>
    </row>
    <row r="15" spans="1:34" x14ac:dyDescent="0.2">
      <c r="A15" s="42" t="s">
        <v>0</v>
      </c>
      <c r="B15" s="42"/>
      <c r="C15" s="43" t="s">
        <v>10</v>
      </c>
      <c r="D15" s="43" t="s">
        <v>63</v>
      </c>
      <c r="E15" s="42" t="s">
        <v>0</v>
      </c>
      <c r="F15" s="42"/>
      <c r="G15" s="43" t="s">
        <v>10</v>
      </c>
      <c r="H15" s="43" t="s">
        <v>63</v>
      </c>
      <c r="I15" s="42" t="s">
        <v>0</v>
      </c>
      <c r="J15" s="42"/>
      <c r="K15" s="43" t="s">
        <v>10</v>
      </c>
      <c r="L15" s="43" t="s">
        <v>63</v>
      </c>
      <c r="M15" s="42" t="s">
        <v>0</v>
      </c>
      <c r="N15" s="42"/>
      <c r="O15" s="65" t="s">
        <v>10</v>
      </c>
      <c r="P15" s="43" t="s">
        <v>63</v>
      </c>
      <c r="Q15" s="42" t="s">
        <v>0</v>
      </c>
      <c r="R15" s="42"/>
      <c r="S15" s="43" t="s">
        <v>10</v>
      </c>
      <c r="T15" s="43" t="s">
        <v>63</v>
      </c>
      <c r="U15" s="42" t="s">
        <v>0</v>
      </c>
      <c r="V15" s="42"/>
      <c r="W15" s="43" t="s">
        <v>10</v>
      </c>
      <c r="X15" s="43" t="s">
        <v>63</v>
      </c>
      <c r="Y15" s="42" t="s">
        <v>0</v>
      </c>
      <c r="Z15" s="42"/>
      <c r="AA15" s="43" t="s">
        <v>10</v>
      </c>
      <c r="AB15" s="43" t="s">
        <v>63</v>
      </c>
      <c r="AC15" s="42" t="s">
        <v>28</v>
      </c>
    </row>
    <row r="16" spans="1:34" x14ac:dyDescent="0.2">
      <c r="A16" s="44" t="s">
        <v>1</v>
      </c>
      <c r="B16" s="44" t="s">
        <v>9</v>
      </c>
      <c r="C16" s="45" t="s">
        <v>65</v>
      </c>
      <c r="D16" s="45" t="s">
        <v>64</v>
      </c>
      <c r="E16" s="44" t="s">
        <v>1</v>
      </c>
      <c r="F16" s="44" t="s">
        <v>9</v>
      </c>
      <c r="G16" s="45" t="s">
        <v>65</v>
      </c>
      <c r="H16" s="45" t="s">
        <v>64</v>
      </c>
      <c r="I16" s="44" t="s">
        <v>1</v>
      </c>
      <c r="J16" s="44" t="s">
        <v>9</v>
      </c>
      <c r="K16" s="45" t="s">
        <v>65</v>
      </c>
      <c r="L16" s="45" t="s">
        <v>64</v>
      </c>
      <c r="M16" s="44" t="s">
        <v>1</v>
      </c>
      <c r="N16" s="44" t="s">
        <v>9</v>
      </c>
      <c r="O16" s="66" t="s">
        <v>65</v>
      </c>
      <c r="P16" s="45" t="s">
        <v>64</v>
      </c>
      <c r="Q16" s="44" t="s">
        <v>1</v>
      </c>
      <c r="R16" s="44" t="s">
        <v>9</v>
      </c>
      <c r="S16" s="45" t="s">
        <v>65</v>
      </c>
      <c r="T16" s="45" t="s">
        <v>64</v>
      </c>
      <c r="U16" s="44" t="s">
        <v>1</v>
      </c>
      <c r="V16" s="44" t="s">
        <v>9</v>
      </c>
      <c r="W16" s="45" t="s">
        <v>65</v>
      </c>
      <c r="X16" s="45" t="s">
        <v>64</v>
      </c>
      <c r="Y16" s="44" t="s">
        <v>1</v>
      </c>
      <c r="Z16" s="44" t="s">
        <v>9</v>
      </c>
      <c r="AA16" s="45" t="s">
        <v>65</v>
      </c>
      <c r="AB16" s="45" t="s">
        <v>64</v>
      </c>
      <c r="AC16" s="44" t="s">
        <v>29</v>
      </c>
      <c r="AF16" s="27" t="s">
        <v>86</v>
      </c>
      <c r="AG16" s="27" t="s">
        <v>82</v>
      </c>
      <c r="AH16" s="22" t="s">
        <v>83</v>
      </c>
    </row>
    <row r="17" spans="1:35" ht="20.100000000000001" customHeight="1" x14ac:dyDescent="0.2">
      <c r="A17" s="46" t="s">
        <v>2</v>
      </c>
      <c r="B17" s="47">
        <f>IF(WEEKDAY(V12)=1,V12,0)</f>
        <v>45627</v>
      </c>
      <c r="C17" s="60"/>
      <c r="D17" s="64"/>
      <c r="E17" s="48" t="s">
        <v>2</v>
      </c>
      <c r="F17" s="47">
        <f>IF(B23&lt;&gt;0,IF(SUM(B23+1)&gt;$W$12,SUM(B23+1),0),0)</f>
        <v>45634</v>
      </c>
      <c r="G17" s="60"/>
      <c r="H17" s="64"/>
      <c r="I17" s="46" t="s">
        <v>2</v>
      </c>
      <c r="J17" s="47">
        <f>IF(F23&lt;&gt;0,IF(SUM(F23+1)&gt;$W$12,SUM(F23+1),0),0)</f>
        <v>45641</v>
      </c>
      <c r="K17" s="60"/>
      <c r="L17" s="64"/>
      <c r="M17" s="46" t="s">
        <v>2</v>
      </c>
      <c r="N17" s="47">
        <f>IF(AND(J23&lt;&gt;0, J23&lt;&gt;T12),IF(SUM(J23+1)&lt;=$X$12,SUM(J23+1),0),0)</f>
        <v>45648</v>
      </c>
      <c r="O17" s="60"/>
      <c r="P17" s="64"/>
      <c r="Q17" s="46" t="s">
        <v>2</v>
      </c>
      <c r="R17" s="47">
        <f>IF(AND(N23&lt;&gt;0, N23&lt;&gt;X12),IF(SUM(N23+1)&lt;=$X$12,SUM(N23+1),0),0)</f>
        <v>45655</v>
      </c>
      <c r="S17" s="60"/>
      <c r="T17" s="64"/>
      <c r="U17" s="46" t="s">
        <v>2</v>
      </c>
      <c r="V17" s="47">
        <f>IF(AND(R23&lt;&gt;0, R23&lt;&gt;Z12),IF(SUM(R23+1)&lt;=$X$12,SUM(R23+1),0),0)</f>
        <v>45662</v>
      </c>
      <c r="W17" s="60"/>
      <c r="X17" s="64"/>
      <c r="Y17" s="46" t="s">
        <v>2</v>
      </c>
      <c r="Z17" s="47">
        <f>IF(AND(V23&lt;&gt;0, V23&lt;&gt;AD12),IF(SUM(V23+1)&lt;=$X$12,SUM(V23+1),0),0)</f>
        <v>0</v>
      </c>
      <c r="AA17" s="60"/>
      <c r="AB17" s="64"/>
      <c r="AC17" s="49" t="str">
        <f t="shared" ref="AC17:AC23" si="0">IF(C17+G17+K17+O17+S17+W17+AA17&gt;0,C17+G17+K17+O17+S17+W17+AA17," ")</f>
        <v xml:space="preserve"> </v>
      </c>
      <c r="AE17" s="22" t="s">
        <v>77</v>
      </c>
      <c r="AF17" s="27">
        <f>IF(C$24&gt;0,C$24,0)</f>
        <v>0</v>
      </c>
      <c r="AG17" s="27">
        <f>IF(AF17&gt;40,AF17-AH17,AF17)</f>
        <v>0</v>
      </c>
      <c r="AH17" s="27">
        <f>IF(AF17&gt;40,AF17-40,0)</f>
        <v>0</v>
      </c>
    </row>
    <row r="18" spans="1:35" ht="20.100000000000001" customHeight="1" x14ac:dyDescent="0.2">
      <c r="A18" s="46" t="s">
        <v>3</v>
      </c>
      <c r="B18" s="47">
        <f>IF(WEEKDAY($V$12)=2,$V$12,IF(AND(B17&lt;&gt;0,B17&lt;&gt;""),B17+1,0))</f>
        <v>45628</v>
      </c>
      <c r="C18" s="60"/>
      <c r="D18" s="64"/>
      <c r="E18" s="48" t="s">
        <v>3</v>
      </c>
      <c r="F18" s="47">
        <f t="shared" ref="F18:F23" si="1">IF(F17&lt;&gt;0,IF(SUM(F17+1)&gt;$W$12,SUM(F17+1),0),0)</f>
        <v>45635</v>
      </c>
      <c r="G18" s="60"/>
      <c r="H18" s="64"/>
      <c r="I18" s="46" t="s">
        <v>3</v>
      </c>
      <c r="J18" s="47">
        <f t="shared" ref="J18:J23" si="2">IF(J17&lt;&gt;0,IF(SUM(J17+1)&gt;$W$12,SUM(J17+1),0),0)</f>
        <v>45642</v>
      </c>
      <c r="K18" s="60"/>
      <c r="L18" s="64"/>
      <c r="M18" s="46" t="s">
        <v>3</v>
      </c>
      <c r="N18" s="47">
        <f t="shared" ref="N18:N23" si="3">IF(N17&lt;&gt;0,IF(SUM(N17+1)&lt;=$X$12,SUM(N17+1),0),0)</f>
        <v>45649</v>
      </c>
      <c r="O18" s="60"/>
      <c r="P18" s="64"/>
      <c r="Q18" s="46" t="s">
        <v>3</v>
      </c>
      <c r="R18" s="47">
        <f t="shared" ref="R18:R23" si="4">IF(R17&lt;&gt;0,IF(SUM(R17+1)&lt;=$X$12,SUM(R17+1),0),0)</f>
        <v>45656</v>
      </c>
      <c r="S18" s="60"/>
      <c r="T18" s="64"/>
      <c r="U18" s="46" t="s">
        <v>3</v>
      </c>
      <c r="V18" s="47">
        <f t="shared" ref="V18:V23" si="5">IF(V17&lt;&gt;0,IF(SUM(V17+1)&lt;=$X$12,SUM(V17+1),0),0)</f>
        <v>45663</v>
      </c>
      <c r="W18" s="60"/>
      <c r="X18" s="64"/>
      <c r="Y18" s="46" t="s">
        <v>3</v>
      </c>
      <c r="Z18" s="47">
        <f t="shared" ref="Z18:Z23" si="6">IF(Z17&lt;&gt;0,IF(SUM(Z17+1)&lt;=$X$12,SUM(Z17+1),0),0)</f>
        <v>0</v>
      </c>
      <c r="AA18" s="60"/>
      <c r="AB18" s="64"/>
      <c r="AC18" s="49" t="str">
        <f t="shared" si="0"/>
        <v xml:space="preserve"> </v>
      </c>
      <c r="AE18" s="22" t="s">
        <v>78</v>
      </c>
      <c r="AF18" s="27">
        <f>IF(G$24&gt;0,G$24,0)</f>
        <v>0</v>
      </c>
      <c r="AG18" s="27">
        <f t="shared" ref="AG18:AG21" si="7">IF(AF18&gt;40,AF18-AH18,AF18)</f>
        <v>0</v>
      </c>
      <c r="AH18" s="27">
        <f t="shared" ref="AH18:AH22" si="8">IF(AF18&gt;40,AF18-40,0)</f>
        <v>0</v>
      </c>
      <c r="AI18" s="27"/>
    </row>
    <row r="19" spans="1:35" ht="20.100000000000001" customHeight="1" x14ac:dyDescent="0.2">
      <c r="A19" s="46" t="s">
        <v>4</v>
      </c>
      <c r="B19" s="47">
        <f>IF(WEEKDAY($V$12)=3,$V$12,IF(AND(B18&lt;&gt;0,B18&lt;&gt;""),B18+1,0))</f>
        <v>45629</v>
      </c>
      <c r="C19" s="60"/>
      <c r="D19" s="64"/>
      <c r="E19" s="48" t="s">
        <v>4</v>
      </c>
      <c r="F19" s="47">
        <f t="shared" si="1"/>
        <v>45636</v>
      </c>
      <c r="G19" s="60"/>
      <c r="H19" s="64"/>
      <c r="I19" s="46" t="s">
        <v>4</v>
      </c>
      <c r="J19" s="47">
        <f t="shared" si="2"/>
        <v>45643</v>
      </c>
      <c r="K19" s="60"/>
      <c r="L19" s="64"/>
      <c r="M19" s="46" t="s">
        <v>4</v>
      </c>
      <c r="N19" s="47">
        <f t="shared" si="3"/>
        <v>45650</v>
      </c>
      <c r="O19" s="60"/>
      <c r="P19" s="64"/>
      <c r="Q19" s="46" t="s">
        <v>4</v>
      </c>
      <c r="R19" s="47">
        <f t="shared" si="4"/>
        <v>45657</v>
      </c>
      <c r="S19" s="60"/>
      <c r="T19" s="64"/>
      <c r="U19" s="46" t="s">
        <v>4</v>
      </c>
      <c r="V19" s="47">
        <f t="shared" si="5"/>
        <v>45664</v>
      </c>
      <c r="W19" s="60"/>
      <c r="X19" s="64"/>
      <c r="Y19" s="46" t="s">
        <v>4</v>
      </c>
      <c r="Z19" s="47">
        <f t="shared" si="6"/>
        <v>0</v>
      </c>
      <c r="AA19" s="60"/>
      <c r="AB19" s="64"/>
      <c r="AC19" s="49" t="str">
        <f t="shared" si="0"/>
        <v xml:space="preserve"> </v>
      </c>
      <c r="AE19" s="22" t="s">
        <v>79</v>
      </c>
      <c r="AF19" s="27">
        <f>IF(K$24&gt;0,K$24,0)</f>
        <v>0</v>
      </c>
      <c r="AG19" s="27">
        <f t="shared" si="7"/>
        <v>0</v>
      </c>
      <c r="AH19" s="27">
        <f t="shared" si="8"/>
        <v>0</v>
      </c>
    </row>
    <row r="20" spans="1:35" ht="20.100000000000001" customHeight="1" x14ac:dyDescent="0.2">
      <c r="A20" s="46" t="s">
        <v>5</v>
      </c>
      <c r="B20" s="47">
        <f>IF(WEEKDAY($V$12)=4,$V$12,IF(AND(B19&lt;&gt;0,B19&lt;&gt;""),B19+1,0))</f>
        <v>45630</v>
      </c>
      <c r="C20" s="60"/>
      <c r="D20" s="64"/>
      <c r="E20" s="48" t="s">
        <v>5</v>
      </c>
      <c r="F20" s="47">
        <f t="shared" si="1"/>
        <v>45637</v>
      </c>
      <c r="G20" s="60"/>
      <c r="H20" s="64"/>
      <c r="I20" s="46" t="s">
        <v>5</v>
      </c>
      <c r="J20" s="47">
        <f t="shared" si="2"/>
        <v>45644</v>
      </c>
      <c r="K20" s="60"/>
      <c r="L20" s="64"/>
      <c r="M20" s="46" t="s">
        <v>5</v>
      </c>
      <c r="N20" s="47">
        <f t="shared" si="3"/>
        <v>45651</v>
      </c>
      <c r="O20" s="60"/>
      <c r="P20" s="64"/>
      <c r="Q20" s="46" t="s">
        <v>5</v>
      </c>
      <c r="R20" s="47">
        <f t="shared" si="4"/>
        <v>45658</v>
      </c>
      <c r="S20" s="60"/>
      <c r="T20" s="64"/>
      <c r="U20" s="46" t="s">
        <v>5</v>
      </c>
      <c r="V20" s="47">
        <f t="shared" si="5"/>
        <v>45665</v>
      </c>
      <c r="W20" s="60"/>
      <c r="X20" s="64"/>
      <c r="Y20" s="46" t="s">
        <v>5</v>
      </c>
      <c r="Z20" s="47">
        <f t="shared" si="6"/>
        <v>0</v>
      </c>
      <c r="AA20" s="60"/>
      <c r="AB20" s="64"/>
      <c r="AC20" s="49" t="str">
        <f t="shared" si="0"/>
        <v xml:space="preserve"> </v>
      </c>
      <c r="AE20" s="22" t="s">
        <v>80</v>
      </c>
      <c r="AF20" s="27">
        <f>IF(O$24&gt;0,O$24,0)</f>
        <v>0</v>
      </c>
      <c r="AG20" s="27">
        <f t="shared" si="7"/>
        <v>0</v>
      </c>
      <c r="AH20" s="27">
        <f t="shared" si="8"/>
        <v>0</v>
      </c>
    </row>
    <row r="21" spans="1:35" ht="20.100000000000001" customHeight="1" x14ac:dyDescent="0.2">
      <c r="A21" s="46" t="s">
        <v>6</v>
      </c>
      <c r="B21" s="47">
        <f>IF(WEEKDAY($V$12)=5,$V$12,IF(AND(B20&lt;&gt;0,B20&lt;&gt;""),B20+1,0))</f>
        <v>45631</v>
      </c>
      <c r="C21" s="60"/>
      <c r="D21" s="64"/>
      <c r="E21" s="48" t="s">
        <v>6</v>
      </c>
      <c r="F21" s="47">
        <f t="shared" si="1"/>
        <v>45638</v>
      </c>
      <c r="G21" s="60"/>
      <c r="H21" s="64"/>
      <c r="I21" s="46" t="s">
        <v>6</v>
      </c>
      <c r="J21" s="47">
        <f t="shared" si="2"/>
        <v>45645</v>
      </c>
      <c r="K21" s="60"/>
      <c r="L21" s="64"/>
      <c r="M21" s="46" t="s">
        <v>6</v>
      </c>
      <c r="N21" s="47">
        <f t="shared" si="3"/>
        <v>45652</v>
      </c>
      <c r="O21" s="60"/>
      <c r="P21" s="64"/>
      <c r="Q21" s="46" t="s">
        <v>6</v>
      </c>
      <c r="R21" s="47">
        <f t="shared" si="4"/>
        <v>45659</v>
      </c>
      <c r="S21" s="60"/>
      <c r="T21" s="64"/>
      <c r="U21" s="46" t="s">
        <v>6</v>
      </c>
      <c r="V21" s="47">
        <f t="shared" si="5"/>
        <v>45666</v>
      </c>
      <c r="W21" s="60"/>
      <c r="X21" s="64"/>
      <c r="Y21" s="46" t="s">
        <v>6</v>
      </c>
      <c r="Z21" s="47">
        <f t="shared" si="6"/>
        <v>0</v>
      </c>
      <c r="AA21" s="60"/>
      <c r="AB21" s="64"/>
      <c r="AC21" s="49" t="str">
        <f t="shared" si="0"/>
        <v xml:space="preserve"> </v>
      </c>
      <c r="AE21" s="22" t="s">
        <v>81</v>
      </c>
      <c r="AF21" s="27">
        <f>IF(S$24&gt;0,S$24,0)</f>
        <v>0</v>
      </c>
      <c r="AG21" s="27">
        <f t="shared" si="7"/>
        <v>0</v>
      </c>
      <c r="AH21" s="27">
        <f t="shared" si="8"/>
        <v>0</v>
      </c>
    </row>
    <row r="22" spans="1:35" ht="20.100000000000001" customHeight="1" x14ac:dyDescent="0.2">
      <c r="A22" s="46" t="s">
        <v>7</v>
      </c>
      <c r="B22" s="47">
        <f>IF(WEEKDAY($V$12)=6,$V$12,IF(AND(B21&lt;&gt;0,B21&lt;&gt;""),B21+1,0))</f>
        <v>45632</v>
      </c>
      <c r="C22" s="60"/>
      <c r="D22" s="64"/>
      <c r="E22" s="48" t="s">
        <v>7</v>
      </c>
      <c r="F22" s="47">
        <f t="shared" si="1"/>
        <v>45639</v>
      </c>
      <c r="G22" s="60"/>
      <c r="H22" s="64"/>
      <c r="I22" s="46" t="s">
        <v>7</v>
      </c>
      <c r="J22" s="47">
        <f t="shared" si="2"/>
        <v>45646</v>
      </c>
      <c r="K22" s="60"/>
      <c r="L22" s="64"/>
      <c r="M22" s="46" t="s">
        <v>7</v>
      </c>
      <c r="N22" s="47">
        <f t="shared" si="3"/>
        <v>45653</v>
      </c>
      <c r="O22" s="60"/>
      <c r="P22" s="64"/>
      <c r="Q22" s="46" t="s">
        <v>7</v>
      </c>
      <c r="R22" s="47">
        <f t="shared" si="4"/>
        <v>45660</v>
      </c>
      <c r="S22" s="60"/>
      <c r="T22" s="64"/>
      <c r="U22" s="46" t="s">
        <v>7</v>
      </c>
      <c r="V22" s="47">
        <f t="shared" si="5"/>
        <v>45667</v>
      </c>
      <c r="W22" s="60"/>
      <c r="X22" s="64"/>
      <c r="Y22" s="46" t="s">
        <v>7</v>
      </c>
      <c r="Z22" s="47">
        <f t="shared" si="6"/>
        <v>0</v>
      </c>
      <c r="AA22" s="60"/>
      <c r="AB22" s="64"/>
      <c r="AC22" s="49" t="str">
        <f t="shared" si="0"/>
        <v xml:space="preserve"> </v>
      </c>
      <c r="AE22" s="22" t="s">
        <v>84</v>
      </c>
      <c r="AF22" s="27">
        <f>IF(W$24=0,0,W$24)</f>
        <v>0</v>
      </c>
      <c r="AG22" s="27">
        <f>IF(AF22&gt;40,AF22-AH22,AF22)</f>
        <v>0</v>
      </c>
      <c r="AH22" s="27">
        <f t="shared" si="8"/>
        <v>0</v>
      </c>
    </row>
    <row r="23" spans="1:35" ht="20.100000000000001" customHeight="1" x14ac:dyDescent="0.2">
      <c r="A23" s="46" t="s">
        <v>8</v>
      </c>
      <c r="B23" s="47">
        <f>IF(WEEKDAY($V$12)=7,$V$12,IF(AND(B22&lt;&gt;0,B22&lt;&gt;""),B22+1,0))</f>
        <v>45633</v>
      </c>
      <c r="C23" s="60"/>
      <c r="D23" s="64"/>
      <c r="E23" s="48" t="s">
        <v>8</v>
      </c>
      <c r="F23" s="47">
        <f t="shared" si="1"/>
        <v>45640</v>
      </c>
      <c r="G23" s="60"/>
      <c r="H23" s="64"/>
      <c r="I23" s="46" t="s">
        <v>8</v>
      </c>
      <c r="J23" s="47">
        <f t="shared" si="2"/>
        <v>45647</v>
      </c>
      <c r="K23" s="60"/>
      <c r="L23" s="64"/>
      <c r="M23" s="46" t="s">
        <v>8</v>
      </c>
      <c r="N23" s="47">
        <f t="shared" si="3"/>
        <v>45654</v>
      </c>
      <c r="O23" s="60"/>
      <c r="P23" s="64"/>
      <c r="Q23" s="46" t="s">
        <v>8</v>
      </c>
      <c r="R23" s="47">
        <f t="shared" si="4"/>
        <v>45661</v>
      </c>
      <c r="S23" s="60"/>
      <c r="T23" s="64"/>
      <c r="U23" s="46" t="s">
        <v>8</v>
      </c>
      <c r="V23" s="47">
        <f t="shared" si="5"/>
        <v>0</v>
      </c>
      <c r="W23" s="60"/>
      <c r="X23" s="64"/>
      <c r="Y23" s="46" t="s">
        <v>8</v>
      </c>
      <c r="Z23" s="47">
        <f t="shared" si="6"/>
        <v>0</v>
      </c>
      <c r="AA23" s="60"/>
      <c r="AB23" s="64"/>
      <c r="AC23" s="49" t="str">
        <f t="shared" si="0"/>
        <v xml:space="preserve"> </v>
      </c>
      <c r="AE23" s="22" t="s">
        <v>87</v>
      </c>
      <c r="AF23" s="27">
        <f>IF(AA$24=0,0,AA$24)</f>
        <v>0</v>
      </c>
      <c r="AG23" s="27">
        <f>IF(AF23&gt;40,AF23-AH23,AF23)</f>
        <v>0</v>
      </c>
      <c r="AH23" s="27">
        <f t="shared" ref="AH23" si="9">IF(AF23&gt;40,AF23-40,0)</f>
        <v>0</v>
      </c>
    </row>
    <row r="24" spans="1:35" x14ac:dyDescent="0.2">
      <c r="A24" s="95" t="s">
        <v>11</v>
      </c>
      <c r="B24" s="96"/>
      <c r="C24" s="97">
        <f>IF(SUM(C17:C23)&gt;0,SUM(C17:C23),0)</f>
        <v>0</v>
      </c>
      <c r="D24" s="50"/>
      <c r="E24" s="95" t="s">
        <v>11</v>
      </c>
      <c r="F24" s="96"/>
      <c r="G24" s="97">
        <f>IF(SUM(G17:G23)&gt;0,SUM(G17:G23),0)</f>
        <v>0</v>
      </c>
      <c r="H24" s="50"/>
      <c r="I24" s="95" t="s">
        <v>11</v>
      </c>
      <c r="J24" s="96"/>
      <c r="K24" s="97">
        <f>IF(SUM(K17:K23)&gt;0,SUM(K17:K23),0)</f>
        <v>0</v>
      </c>
      <c r="L24" s="50"/>
      <c r="M24" s="95" t="s">
        <v>11</v>
      </c>
      <c r="N24" s="96"/>
      <c r="O24" s="71">
        <f>IF(SUM(O17:O23)&gt;0,SUM(O17:O23),0)</f>
        <v>0</v>
      </c>
      <c r="P24" s="72"/>
      <c r="Q24" s="95" t="s">
        <v>11</v>
      </c>
      <c r="R24" s="96"/>
      <c r="S24" s="97">
        <f>IF(SUM(S17:S23)&gt;0,SUM(S17:S23),0)</f>
        <v>0</v>
      </c>
      <c r="T24" s="50"/>
      <c r="U24" s="95" t="s">
        <v>11</v>
      </c>
      <c r="V24" s="96"/>
      <c r="W24" s="97">
        <f>IF(SUM(W17:W23)&gt;0,SUM(W17:W23),0)</f>
        <v>0</v>
      </c>
      <c r="X24" s="50"/>
      <c r="Y24" s="95" t="s">
        <v>11</v>
      </c>
      <c r="Z24" s="96"/>
      <c r="AA24" s="97">
        <f>IF(SUM(AA17:AA23)&gt;0,SUM(AA17:AA23),0)</f>
        <v>0</v>
      </c>
      <c r="AB24" s="50"/>
      <c r="AC24" s="110">
        <f>SUM(AC17:AC23)</f>
        <v>0</v>
      </c>
      <c r="AE24" s="22" t="s">
        <v>85</v>
      </c>
      <c r="AF24" s="27">
        <f>SUM(AF17:AF23)</f>
        <v>0</v>
      </c>
      <c r="AG24" s="27">
        <f>SUM(AG17:AG23)</f>
        <v>0</v>
      </c>
      <c r="AH24" s="27">
        <f>SUM(AH17:AH23)</f>
        <v>0</v>
      </c>
    </row>
    <row r="25" spans="1:35" x14ac:dyDescent="0.2">
      <c r="A25" s="93" t="s">
        <v>66</v>
      </c>
      <c r="B25" s="94"/>
      <c r="C25" s="98"/>
      <c r="D25" s="51"/>
      <c r="E25" s="93" t="s">
        <v>66</v>
      </c>
      <c r="F25" s="94"/>
      <c r="G25" s="98"/>
      <c r="H25" s="51"/>
      <c r="I25" s="93" t="s">
        <v>66</v>
      </c>
      <c r="J25" s="94"/>
      <c r="K25" s="98"/>
      <c r="L25" s="51"/>
      <c r="M25" s="93" t="s">
        <v>66</v>
      </c>
      <c r="N25" s="94"/>
      <c r="O25" s="73"/>
      <c r="P25" s="74"/>
      <c r="Q25" s="93" t="s">
        <v>66</v>
      </c>
      <c r="R25" s="94"/>
      <c r="S25" s="98"/>
      <c r="T25" s="51"/>
      <c r="U25" s="93" t="s">
        <v>66</v>
      </c>
      <c r="V25" s="94"/>
      <c r="W25" s="98"/>
      <c r="X25" s="51"/>
      <c r="Y25" s="93" t="s">
        <v>66</v>
      </c>
      <c r="Z25" s="94"/>
      <c r="AA25" s="98"/>
      <c r="AB25" s="51"/>
      <c r="AC25" s="111"/>
      <c r="AG25" s="27"/>
    </row>
    <row r="26" spans="1:35" ht="8.1" customHeight="1" x14ac:dyDescent="0.2"/>
    <row r="27" spans="1:35" x14ac:dyDescent="0.2">
      <c r="A27" s="16" t="s">
        <v>24</v>
      </c>
      <c r="B27" s="17"/>
      <c r="C27" s="17"/>
      <c r="D27" s="17"/>
      <c r="E27" s="28"/>
      <c r="F27" s="61"/>
      <c r="G27" s="28"/>
      <c r="H27" s="28"/>
      <c r="I27" s="28"/>
      <c r="J27" s="28"/>
      <c r="K27" s="28"/>
      <c r="L27" s="61"/>
      <c r="M27" s="28"/>
      <c r="N27" s="28"/>
      <c r="O27" s="28"/>
      <c r="P27" s="28"/>
      <c r="Q27" s="28"/>
      <c r="R27" s="61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9"/>
    </row>
    <row r="28" spans="1:35" x14ac:dyDescent="0.2">
      <c r="A28" s="63" t="s">
        <v>76</v>
      </c>
      <c r="B28" s="12"/>
      <c r="C28" s="8"/>
      <c r="D28" s="8"/>
      <c r="E28" s="62"/>
      <c r="F28" s="100" t="s">
        <v>71</v>
      </c>
      <c r="G28" s="100"/>
      <c r="H28" s="100"/>
      <c r="I28" s="100"/>
      <c r="J28" s="100"/>
      <c r="K28" s="100"/>
      <c r="L28" s="8"/>
      <c r="M28" s="8"/>
      <c r="N28" s="8"/>
      <c r="O28" s="100" t="s">
        <v>72</v>
      </c>
      <c r="P28" s="100"/>
      <c r="Q28" s="100"/>
      <c r="R28" s="62"/>
      <c r="S28" s="62"/>
      <c r="T28" s="8"/>
      <c r="U28" s="8"/>
      <c r="V28" s="8"/>
      <c r="W28" s="8"/>
      <c r="X28" s="8"/>
      <c r="Y28" s="8"/>
      <c r="Z28" s="8"/>
      <c r="AA28" s="8"/>
      <c r="AB28" s="8"/>
      <c r="AC28" s="30"/>
    </row>
    <row r="29" spans="1:35" x14ac:dyDescent="0.2">
      <c r="A29" s="18"/>
      <c r="B29" s="8"/>
      <c r="C29" s="8"/>
      <c r="D29" s="8"/>
      <c r="E29" s="8"/>
      <c r="F29" s="9"/>
      <c r="G29" s="8"/>
      <c r="H29" s="8"/>
      <c r="I29" s="8"/>
      <c r="J29" s="8"/>
      <c r="K29" s="8"/>
      <c r="L29" s="9"/>
      <c r="M29" s="8"/>
      <c r="N29" s="8"/>
      <c r="O29" s="8"/>
      <c r="P29" s="8"/>
      <c r="Q29" s="8"/>
      <c r="R29" s="9"/>
      <c r="S29" s="8"/>
      <c r="T29" s="8"/>
      <c r="U29" s="8"/>
      <c r="V29" s="8"/>
      <c r="W29" s="8"/>
      <c r="X29" s="8"/>
      <c r="Y29" s="8"/>
      <c r="Z29" s="8"/>
      <c r="AA29" s="8"/>
      <c r="AB29" s="8"/>
      <c r="AC29" s="30"/>
    </row>
    <row r="30" spans="1:35" x14ac:dyDescent="0.2">
      <c r="A30" s="18"/>
      <c r="B30" s="12"/>
      <c r="C30" s="8"/>
      <c r="D30" s="8"/>
      <c r="E30" s="15" t="s">
        <v>57</v>
      </c>
      <c r="F30" s="57" t="s">
        <v>69</v>
      </c>
      <c r="G30" s="58"/>
      <c r="H30" s="58"/>
      <c r="I30" s="58"/>
      <c r="J30" s="58"/>
      <c r="K30" s="59"/>
      <c r="L30" s="52">
        <f>SUMIF(D17:D23,E30,C17:C23)
+SUMIF(H17:H23,E30,G17:G23)
+SUMIF(L17:L23,E30,K17:K23)
+SUMIF(P17:P23,E30,O17:O23)
+SUMIF(T17:T23,E30,S17:S23)
+SUMIF(X17:X23,E30,W17:W23)
+SUMIF(AB17:AB23,E30,AA17:AA23)
-L32</f>
        <v>0</v>
      </c>
      <c r="M30" s="8"/>
      <c r="N30" s="15" t="s">
        <v>59</v>
      </c>
      <c r="O30" s="106" t="s">
        <v>68</v>
      </c>
      <c r="P30" s="107"/>
      <c r="Q30" s="107"/>
      <c r="R30" s="107"/>
      <c r="S30" s="108"/>
      <c r="T30" s="52">
        <f>SUMIF(D17:D23,N30,C17:C23)
+SUMIF(H17:H23,N30,G17:G23)
+SUMIF(L17:L23,N30,K17:K23)
+SUMIF(P17:P23,N30,O17:O23)
+SUMIF(T17:T23,N30,S17:S23)
+SUMIF(X17:X23,N30,W17:W23)
+SUMIF(AB17:AB23,N30,AA17:AA23)
-L32</f>
        <v>0</v>
      </c>
      <c r="U30" s="8"/>
      <c r="V30" s="8"/>
      <c r="W30" s="8"/>
      <c r="X30" s="8"/>
      <c r="Y30" s="8"/>
      <c r="Z30" s="8"/>
      <c r="AA30" s="8"/>
      <c r="AB30" s="8"/>
      <c r="AC30" s="30"/>
    </row>
    <row r="31" spans="1:35" x14ac:dyDescent="0.2">
      <c r="A31" s="1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8"/>
      <c r="Q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30"/>
    </row>
    <row r="32" spans="1:35" x14ac:dyDescent="0.2">
      <c r="A32" s="18"/>
      <c r="B32" s="8"/>
      <c r="C32" s="8"/>
      <c r="D32" s="8"/>
      <c r="E32" s="15" t="s">
        <v>58</v>
      </c>
      <c r="F32" s="57" t="s">
        <v>61</v>
      </c>
      <c r="G32" s="58"/>
      <c r="H32" s="58"/>
      <c r="I32" s="58"/>
      <c r="J32" s="58"/>
      <c r="K32" s="59"/>
      <c r="L32" s="52">
        <f>IF(AH24&gt;0,AH24,0)</f>
        <v>0</v>
      </c>
      <c r="M32" s="8"/>
      <c r="N32" s="15" t="s">
        <v>60</v>
      </c>
      <c r="O32" s="57" t="s">
        <v>62</v>
      </c>
      <c r="P32" s="58"/>
      <c r="Q32" s="58"/>
      <c r="R32" s="58"/>
      <c r="S32" s="59"/>
      <c r="T32" s="52">
        <f>SUMIF(D17:D23,N32,C17:C23)
+SUMIF(H17:H23,N32,G17:G23)
+SUMIF(L17:L23,N32,K17:K23)
+SUMIF(P17:P23,N32,O17:O23)
+SUMIF(T17:T23,N32,S17:S23)
+SUMIF(X17:X23,N32,W17:W23)
+SUMIF(AB17:AB23,N32,AA17:AA23)
-L32</f>
        <v>0</v>
      </c>
      <c r="U32" s="8"/>
      <c r="V32" s="8"/>
      <c r="W32" s="8"/>
      <c r="X32" s="8"/>
      <c r="Y32" s="8"/>
      <c r="Z32" s="8"/>
      <c r="AA32" s="8"/>
      <c r="AB32" s="8"/>
      <c r="AC32" s="30"/>
    </row>
    <row r="33" spans="1:29" x14ac:dyDescent="0.2">
      <c r="A33" s="19"/>
      <c r="B33" s="20"/>
      <c r="C33" s="20"/>
      <c r="D33" s="20"/>
      <c r="E33" s="20"/>
      <c r="F33" s="20"/>
      <c r="G33" s="20"/>
      <c r="H33" s="20"/>
      <c r="I33" s="53"/>
      <c r="J33" s="54"/>
      <c r="K33" s="54"/>
      <c r="L33" s="54"/>
      <c r="M33" s="10"/>
      <c r="N33" s="20"/>
      <c r="O33" s="20"/>
      <c r="P33" s="2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2"/>
    </row>
    <row r="35" spans="1:29" x14ac:dyDescent="0.2">
      <c r="A35" s="2" t="s">
        <v>52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4"/>
    </row>
    <row r="36" spans="1:29" x14ac:dyDescent="0.2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7"/>
    </row>
    <row r="37" spans="1:29" ht="6" customHeight="1" x14ac:dyDescent="0.2"/>
    <row r="38" spans="1:29" x14ac:dyDescent="0.2">
      <c r="A38" s="91" t="s">
        <v>73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105"/>
      <c r="M38" s="38" t="s">
        <v>53</v>
      </c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4"/>
    </row>
    <row r="39" spans="1:29" x14ac:dyDescent="0.2">
      <c r="A39" s="101" t="s">
        <v>55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3"/>
      <c r="M39" s="3"/>
      <c r="N39" s="3"/>
      <c r="O39" s="3"/>
      <c r="P39" s="3"/>
      <c r="Q39" s="3"/>
      <c r="AC39" s="39"/>
    </row>
    <row r="40" spans="1:29" ht="12.75" customHeight="1" x14ac:dyDescent="0.2">
      <c r="A40" s="101" t="s">
        <v>75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3"/>
      <c r="AC40" s="39"/>
    </row>
    <row r="41" spans="1:29" ht="12.75" customHeight="1" x14ac:dyDescent="0.2">
      <c r="A41" s="101" t="s">
        <v>74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3"/>
      <c r="AC41" s="39"/>
    </row>
    <row r="42" spans="1:29" ht="9" customHeight="1" x14ac:dyDescent="0.2">
      <c r="A42" s="24"/>
      <c r="L42" s="39"/>
      <c r="AC42" s="39"/>
    </row>
    <row r="43" spans="1:29" ht="14.45" customHeight="1" x14ac:dyDescent="0.2">
      <c r="A43" s="24"/>
      <c r="I43" s="99" t="s">
        <v>70</v>
      </c>
      <c r="J43" s="99"/>
      <c r="L43" s="39"/>
      <c r="AC43" s="39"/>
    </row>
    <row r="44" spans="1:29" ht="14.45" customHeight="1" x14ac:dyDescent="0.2">
      <c r="A44" s="24"/>
      <c r="I44" s="99"/>
      <c r="J44" s="99"/>
      <c r="L44" s="39"/>
      <c r="AC44" s="39"/>
    </row>
    <row r="45" spans="1:29" ht="9" customHeight="1" x14ac:dyDescent="0.2">
      <c r="A45" s="24"/>
      <c r="I45" s="55"/>
      <c r="J45" s="55"/>
      <c r="L45" s="39"/>
      <c r="AC45" s="39"/>
    </row>
    <row r="46" spans="1:29" ht="9.9499999999999993" customHeight="1" thickBot="1" x14ac:dyDescent="0.25">
      <c r="A46" s="40"/>
      <c r="B46" s="41"/>
      <c r="C46" s="41"/>
      <c r="D46" s="41"/>
      <c r="E46" s="41"/>
      <c r="F46" s="41"/>
      <c r="G46" s="41"/>
      <c r="H46" s="41"/>
      <c r="I46" s="55"/>
      <c r="J46" s="55"/>
      <c r="L46" s="39"/>
      <c r="M46" s="41"/>
      <c r="N46" s="41"/>
      <c r="O46" s="41"/>
      <c r="P46" s="41"/>
      <c r="Q46" s="41"/>
      <c r="R46" s="41"/>
      <c r="S46" s="41"/>
      <c r="T46" s="41"/>
      <c r="U46" s="41"/>
      <c r="AC46" s="39"/>
    </row>
    <row r="47" spans="1:29" x14ac:dyDescent="0.2">
      <c r="A47" s="35" t="s">
        <v>25</v>
      </c>
      <c r="B47" s="36"/>
      <c r="C47" s="36"/>
      <c r="D47" s="36"/>
      <c r="E47" s="36" t="s">
        <v>9</v>
      </c>
      <c r="F47" s="36"/>
      <c r="G47" s="36"/>
      <c r="H47" s="36"/>
      <c r="I47" s="56"/>
      <c r="J47" s="56"/>
      <c r="K47" s="36"/>
      <c r="L47" s="37"/>
      <c r="M47" s="90" t="s">
        <v>26</v>
      </c>
      <c r="N47" s="90"/>
      <c r="O47" s="90"/>
      <c r="P47" s="90"/>
      <c r="Q47" s="90"/>
      <c r="R47" s="104" t="s">
        <v>32</v>
      </c>
      <c r="S47" s="104"/>
      <c r="T47" s="104"/>
      <c r="U47" s="104"/>
      <c r="V47" s="36"/>
      <c r="W47" s="36"/>
      <c r="X47" s="36"/>
      <c r="Y47" s="36"/>
      <c r="Z47" s="36"/>
      <c r="AA47" s="36"/>
      <c r="AB47" s="36"/>
      <c r="AC47" s="37"/>
    </row>
    <row r="48" spans="1:29" ht="6.75" customHeight="1" x14ac:dyDescent="0.2"/>
    <row r="49" spans="1:29" x14ac:dyDescent="0.2">
      <c r="A49" s="91" t="s">
        <v>30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4"/>
    </row>
    <row r="50" spans="1:29" ht="17.25" customHeight="1" thickBot="1" x14ac:dyDescent="0.25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AC50" s="39"/>
    </row>
    <row r="51" spans="1:29" x14ac:dyDescent="0.2">
      <c r="A51" s="35" t="s">
        <v>27</v>
      </c>
      <c r="B51" s="36"/>
      <c r="C51" s="36"/>
      <c r="D51" s="36"/>
      <c r="E51" s="36"/>
      <c r="F51" s="36"/>
      <c r="G51" s="36"/>
      <c r="H51" s="76" t="s">
        <v>9</v>
      </c>
      <c r="I51" s="76"/>
      <c r="J51" s="7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7"/>
    </row>
  </sheetData>
  <sheetProtection sheet="1" formatCells="0" formatColumns="0" formatRows="0" selectLockedCells="1"/>
  <mergeCells count="55">
    <mergeCell ref="O30:S30"/>
    <mergeCell ref="Y24:Z24"/>
    <mergeCell ref="AA24:AA25"/>
    <mergeCell ref="Y25:Z25"/>
    <mergeCell ref="A4:AC4"/>
    <mergeCell ref="A5:AC5"/>
    <mergeCell ref="O28:Q28"/>
    <mergeCell ref="W24:W25"/>
    <mergeCell ref="U24:V24"/>
    <mergeCell ref="U25:V25"/>
    <mergeCell ref="S24:S25"/>
    <mergeCell ref="AC24:AC25"/>
    <mergeCell ref="E24:F24"/>
    <mergeCell ref="E25:F25"/>
    <mergeCell ref="A8:D8"/>
    <mergeCell ref="F8:H8"/>
    <mergeCell ref="A40:L40"/>
    <mergeCell ref="A41:L41"/>
    <mergeCell ref="R47:U47"/>
    <mergeCell ref="A39:L39"/>
    <mergeCell ref="A38:L38"/>
    <mergeCell ref="H51:J51"/>
    <mergeCell ref="M47:Q47"/>
    <mergeCell ref="A49:P49"/>
    <mergeCell ref="A25:B25"/>
    <mergeCell ref="A24:B24"/>
    <mergeCell ref="C24:C25"/>
    <mergeCell ref="G24:G25"/>
    <mergeCell ref="I24:J24"/>
    <mergeCell ref="I25:J25"/>
    <mergeCell ref="M24:N24"/>
    <mergeCell ref="M25:N25"/>
    <mergeCell ref="K24:K25"/>
    <mergeCell ref="I43:J44"/>
    <mergeCell ref="F28:K28"/>
    <mergeCell ref="Q24:R24"/>
    <mergeCell ref="Q25:R25"/>
    <mergeCell ref="AB7:AC7"/>
    <mergeCell ref="A1:AC1"/>
    <mergeCell ref="A3:AC3"/>
    <mergeCell ref="V8:W8"/>
    <mergeCell ref="AB8:AC8"/>
    <mergeCell ref="O24:P25"/>
    <mergeCell ref="X11:Y11"/>
    <mergeCell ref="A7:D7"/>
    <mergeCell ref="F7:H7"/>
    <mergeCell ref="V7:W7"/>
    <mergeCell ref="X12:Y12"/>
    <mergeCell ref="A12:D12"/>
    <mergeCell ref="V12:W12"/>
    <mergeCell ref="F11:H11"/>
    <mergeCell ref="F12:H12"/>
    <mergeCell ref="V10:Y10"/>
    <mergeCell ref="A11:D11"/>
    <mergeCell ref="V11:W11"/>
  </mergeCells>
  <phoneticPr fontId="11" type="noConversion"/>
  <conditionalFormatting sqref="C17:C23">
    <cfRule type="expression" dxfId="33" priority="156" stopIfTrue="1">
      <formula>OR(B17="",B17=0)</formula>
    </cfRule>
  </conditionalFormatting>
  <conditionalFormatting sqref="C18:C23">
    <cfRule type="expression" dxfId="32" priority="157" stopIfTrue="1">
      <formula>B18=""</formula>
    </cfRule>
  </conditionalFormatting>
  <conditionalFormatting sqref="D17:D23">
    <cfRule type="expression" dxfId="31" priority="17">
      <formula>B17=0</formula>
    </cfRule>
  </conditionalFormatting>
  <conditionalFormatting sqref="G17:G23">
    <cfRule type="expression" dxfId="30" priority="45" stopIfTrue="1">
      <formula>OR(F17="",F17=0)</formula>
    </cfRule>
  </conditionalFormatting>
  <conditionalFormatting sqref="G18:G23">
    <cfRule type="expression" dxfId="29" priority="46" stopIfTrue="1">
      <formula>F18=""</formula>
    </cfRule>
  </conditionalFormatting>
  <conditionalFormatting sqref="H17:H23">
    <cfRule type="expression" dxfId="28" priority="15">
      <formula>F17=0</formula>
    </cfRule>
  </conditionalFormatting>
  <conditionalFormatting sqref="K17:K23">
    <cfRule type="expression" dxfId="27" priority="19" stopIfTrue="1">
      <formula>OR(J17="",J17=0)</formula>
    </cfRule>
    <cfRule type="expression" dxfId="26" priority="20" stopIfTrue="1">
      <formula>J17=""</formula>
    </cfRule>
  </conditionalFormatting>
  <conditionalFormatting sqref="L17:L23">
    <cfRule type="expression" dxfId="25" priority="6">
      <formula>J17=0</formula>
    </cfRule>
  </conditionalFormatting>
  <conditionalFormatting sqref="L30">
    <cfRule type="expression" dxfId="24" priority="70">
      <formula>L30&lt;0</formula>
    </cfRule>
  </conditionalFormatting>
  <conditionalFormatting sqref="L32">
    <cfRule type="expression" dxfId="23" priority="58">
      <formula>L32&lt;0</formula>
    </cfRule>
  </conditionalFormatting>
  <conditionalFormatting sqref="N17:N23 B17:B23 F17:F23 J17:J23">
    <cfRule type="cellIs" dxfId="22" priority="249" stopIfTrue="1" operator="equal">
      <formula>0</formula>
    </cfRule>
  </conditionalFormatting>
  <conditionalFormatting sqref="N17:N23 R17:R23 V17:V23">
    <cfRule type="cellIs" dxfId="21" priority="248" stopIfTrue="1" operator="equal">
      <formula>0</formula>
    </cfRule>
  </conditionalFormatting>
  <conditionalFormatting sqref="O17:O23">
    <cfRule type="expression" dxfId="20" priority="39" stopIfTrue="1">
      <formula>OR(N17="",N17=0)</formula>
    </cfRule>
  </conditionalFormatting>
  <conditionalFormatting sqref="O18:O23">
    <cfRule type="expression" dxfId="19" priority="40" stopIfTrue="1">
      <formula>N18=""</formula>
    </cfRule>
  </conditionalFormatting>
  <conditionalFormatting sqref="P17:P23">
    <cfRule type="expression" dxfId="18" priority="1">
      <formula>N17=0</formula>
    </cfRule>
  </conditionalFormatting>
  <conditionalFormatting sqref="S17:S23">
    <cfRule type="expression" dxfId="17" priority="36" stopIfTrue="1">
      <formula>OR(R17="",R17=0)</formula>
    </cfRule>
  </conditionalFormatting>
  <conditionalFormatting sqref="S18:S23">
    <cfRule type="expression" dxfId="16" priority="37" stopIfTrue="1">
      <formula>R18=""</formula>
    </cfRule>
  </conditionalFormatting>
  <conditionalFormatting sqref="T17:T23">
    <cfRule type="expression" dxfId="15" priority="9">
      <formula>R17=0</formula>
    </cfRule>
  </conditionalFormatting>
  <conditionalFormatting sqref="T30">
    <cfRule type="expression" dxfId="14" priority="68">
      <formula>T30&lt;0</formula>
    </cfRule>
  </conditionalFormatting>
  <conditionalFormatting sqref="T32">
    <cfRule type="expression" dxfId="13" priority="59">
      <formula>T32&lt;0</formula>
    </cfRule>
  </conditionalFormatting>
  <conditionalFormatting sqref="V12:Y12 B17:B23 F17:F23 J17:J23 N17:N23 R17:R23 V17:V23">
    <cfRule type="expression" dxfId="12" priority="233">
      <formula>$T$12=""</formula>
    </cfRule>
  </conditionalFormatting>
  <conditionalFormatting sqref="W17:W23">
    <cfRule type="expression" dxfId="11" priority="33" stopIfTrue="1">
      <formula>OR(V17="",V17=0)</formula>
    </cfRule>
  </conditionalFormatting>
  <conditionalFormatting sqref="W18:W23">
    <cfRule type="expression" dxfId="10" priority="34" stopIfTrue="1">
      <formula>V18=""</formula>
    </cfRule>
  </conditionalFormatting>
  <conditionalFormatting sqref="X17:X23">
    <cfRule type="expression" dxfId="9" priority="7">
      <formula>V17=0</formula>
    </cfRule>
  </conditionalFormatting>
  <conditionalFormatting sqref="Z12">
    <cfRule type="expression" dxfId="8" priority="314" stopIfTrue="1">
      <formula>OR(AND(#REF!=0,#REF!&lt;&gt;""),AND(#REF!=0,#REF!&lt;&gt;""),AND(#REF!=0,#REF!&lt;&gt;""),AND(#REF!=0,#REF!&lt;&gt;""),AND(#REF!=0,#REF!&lt;&gt;""),AND(#REF!=0,#REF!&lt;&gt;""),AND(#REF!=0,#REF!&lt;&gt;""))</formula>
    </cfRule>
    <cfRule type="expression" dxfId="7" priority="315" stopIfTrue="1">
      <formula>OR(AND(B17="",C17&lt;&gt;""),AND(B18=0,C18&lt;&gt;""),AND(B19=0,C19&lt;&gt;""),AND(B20=0,C20&lt;&gt;""),AND(B21=0,C21&lt;&gt;""),AND(B22=0,C22&lt;&gt;""),AND(B23=0,C23=""))</formula>
    </cfRule>
    <cfRule type="expression" dxfId="6" priority="316" stopIfTrue="1">
      <formula>OR(AND($R$17=0,$S$17&lt;&gt;""),AND(R18=0,S18&lt;&gt;""),AND(R19=0,S19&lt;&gt;""),AND(R20=0,S20&lt;&gt;""),AND(R21=0,S21&lt;&gt;""),AND(R22=0,S22&lt;&gt;""),AND(R23=0,S23&lt;&gt;""))</formula>
    </cfRule>
    <cfRule type="expression" dxfId="5" priority="317" stopIfTrue="1">
      <formula>OR(AND(V17=0,W17&lt;&gt;""),AND(V18=0,W18&lt;&gt;""),AND(V19=0,W19&lt;&gt;""), AND(V20=0,W20&lt;&gt;""),AND(V21=0,W21&lt;&gt;""),AND(V22=0,W22&lt;&gt;""),AND(V23=0,W23&lt;&gt;""))</formula>
    </cfRule>
  </conditionalFormatting>
  <conditionalFormatting sqref="Z17:Z23">
    <cfRule type="expression" dxfId="4" priority="56">
      <formula>$T$12=""</formula>
    </cfRule>
    <cfRule type="cellIs" dxfId="3" priority="57" stopIfTrue="1" operator="equal">
      <formula>0</formula>
    </cfRule>
  </conditionalFormatting>
  <conditionalFormatting sqref="AA17:AA23">
    <cfRule type="expression" dxfId="2" priority="31" stopIfTrue="1">
      <formula>Z17=""</formula>
    </cfRule>
    <cfRule type="expression" dxfId="1" priority="30" stopIfTrue="1">
      <formula>OR(Z17="",Z17=0)</formula>
    </cfRule>
  </conditionalFormatting>
  <conditionalFormatting sqref="AB17:AB23">
    <cfRule type="expression" dxfId="0" priority="5">
      <formula>Z17=0</formula>
    </cfRule>
  </conditionalFormatting>
  <dataValidations count="1">
    <dataValidation type="list" allowBlank="1" showInputMessage="1" showErrorMessage="1" sqref="T12" xr:uid="{00000000-0002-0000-0000-000000000000}">
      <formula1>MonthList</formula1>
    </dataValidation>
  </dataValidations>
  <pageMargins left="0.7" right="0.7" top="0.75" bottom="0.75" header="0.3" footer="0.3"/>
  <pageSetup scale="60" orientation="landscape" r:id="rId1"/>
  <headerFooter>
    <oddFooter>&amp;Lv. 1.0
r. 11/11/2024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44</xdr:row>
                    <xdr:rowOff>57150</xdr:rowOff>
                  </from>
                  <to>
                    <xdr:col>9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FA42A8-A617-4140-914B-DEE505E5D59E}">
          <x14:formula1>
            <xm:f>Dates!$H$2:$H$5</xm:f>
          </x14:formula1>
          <xm:sqref>T17:T23 AB17:AB23 L17:L23 X17:X23 H17:H23 D17:D23 P17:P23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CBFB17D973114EB020BB77FC7A6AD7" ma:contentTypeVersion="17" ma:contentTypeDescription="Create a new document." ma:contentTypeScope="" ma:versionID="f6c3115116b7498b7e2f69c167090912">
  <xsd:schema xmlns:xsd="http://www.w3.org/2001/XMLSchema" xmlns:xs="http://www.w3.org/2001/XMLSchema" xmlns:p="http://schemas.microsoft.com/office/2006/metadata/properties" xmlns:ns2="f41b82c6-eef6-44d3-9c3c-a5c7d8c22d42" xmlns:ns3="994cf2ff-4646-45d7-926e-3961051fff96" targetNamespace="http://schemas.microsoft.com/office/2006/metadata/properties" ma:root="true" ma:fieldsID="aebf6f870ce6f1911b85f1e0a560a35b" ns2:_="" ns3:_="">
    <xsd:import namespace="f41b82c6-eef6-44d3-9c3c-a5c7d8c22d42"/>
    <xsd:import namespace="994cf2ff-4646-45d7-926e-3961051fff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Department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b82c6-eef6-44d3-9c3c-a5c7d8c22d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92ec661-03eb-464c-81f0-ca34ef0b8ed7}" ma:internalName="TaxCatchAll" ma:showField="CatchAllData" ma:web="f41b82c6-eef6-44d3-9c3c-a5c7d8c2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cf2ff-4646-45d7-926e-3961051f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ac0a362-4c27-4c55-9ac0-8f38bd0df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Department" ma:index="26" nillable="true" ma:displayName="Department" ma:format="Dropdown" ma:internalName="Department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b82c6-eef6-44d3-9c3c-a5c7d8c22d42" xsi:nil="true"/>
    <lcf76f155ced4ddcb4097134ff3c332f xmlns="994cf2ff-4646-45d7-926e-3961051fff96">
      <Terms xmlns="http://schemas.microsoft.com/office/infopath/2007/PartnerControls"/>
    </lcf76f155ced4ddcb4097134ff3c332f>
    <_dlc_DocId xmlns="f41b82c6-eef6-44d3-9c3c-a5c7d8c22d42">P4JPHU6VZWR6-1305401017-573382</_dlc_DocId>
    <_dlc_DocIdUrl xmlns="f41b82c6-eef6-44d3-9c3c-a5c7d8c22d42">
      <Url>https://uncg.sharepoint.com/sites/dept-58401/_layouts/15/DocIdRedir.aspx?ID=P4JPHU6VZWR6-1305401017-573382</Url>
      <Description>P4JPHU6VZWR6-1305401017-573382</Description>
    </_dlc_DocIdUrl>
    <Department xmlns="994cf2ff-4646-45d7-926e-3961051fff96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721B3F-2D35-4910-B121-776EB48146F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9EA5FB2-9CF9-444C-9A9E-FA11888C8471}"/>
</file>

<file path=customXml/itemProps3.xml><?xml version="1.0" encoding="utf-8"?>
<ds:datastoreItem xmlns:ds="http://schemas.openxmlformats.org/officeDocument/2006/customXml" ds:itemID="{2690C26C-DBDB-430E-96F8-EE413DF9193B}">
  <ds:schemaRefs>
    <ds:schemaRef ds:uri="http://schemas.microsoft.com/office/2006/metadata/properties"/>
    <ds:schemaRef ds:uri="http://schemas.microsoft.com/office/infopath/2007/PartnerControls"/>
    <ds:schemaRef ds:uri="f41b82c6-eef6-44d3-9c3c-a5c7d8c22d42"/>
    <ds:schemaRef ds:uri="994cf2ff-4646-45d7-926e-3961051fff96"/>
  </ds:schemaRefs>
</ds:datastoreItem>
</file>

<file path=customXml/itemProps4.xml><?xml version="1.0" encoding="utf-8"?>
<ds:datastoreItem xmlns:ds="http://schemas.openxmlformats.org/officeDocument/2006/customXml" ds:itemID="{8C12BBB8-3B9E-42D8-83C1-FC20E83F848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2761ec8-7198-4440-bea0-e9dd2af28b51}" enabled="1" method="Standard" siteId="{73e15cf5-5dbb-46af-a862-753916269d7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Dates</vt:lpstr>
      <vt:lpstr>Student Timesheet</vt:lpstr>
      <vt:lpstr>MonthList</vt:lpstr>
      <vt:lpstr>'Student Timesheet'!Print_Area</vt:lpstr>
    </vt:vector>
  </TitlesOfParts>
  <Company>UNCG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Burnette</dc:creator>
  <cp:lastModifiedBy>Sean Farrell (He/Him/His)</cp:lastModifiedBy>
  <cp:lastPrinted>2020-04-28T13:29:09Z</cp:lastPrinted>
  <dcterms:created xsi:type="dcterms:W3CDTF">2008-07-03T14:08:35Z</dcterms:created>
  <dcterms:modified xsi:type="dcterms:W3CDTF">2024-12-05T14:38:01Z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0x010100C8CBFB17D973114EB020BB77FC7A6AD7</vt:lpwstr>
  </property>
  <property fmtid="{D5CDD505-2E9C-101B-9397-08002B2CF9AE}" pid="3" name="Order">
    <vt:r8>9100</vt:r8>
  </property>
  <property fmtid="{D5CDD505-2E9C-101B-9397-08002B2CF9AE}" pid="4" name="_dlc_DocIdItemGuid">
    <vt:lpwstr>5e1189e0-ae1d-4e6c-9180-aebce822adf7</vt:lpwstr>
  </property>
  <property fmtid="{D5CDD505-2E9C-101B-9397-08002B2CF9AE}" pid="5" name="MediaServiceImageTags">
    <vt:lpwstr/>
  </property>
</Properties>
</file>